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7945" windowHeight="12375"/>
  </bookViews>
  <sheets>
    <sheet name="审定表" sheetId="1" r:id="rId1"/>
  </sheets>
  <definedNames>
    <definedName name="_xlnm.Print_Titles" localSheetId="0">审定表!$1:$3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7" i="1" l="1"/>
  <c r="K135" i="1"/>
  <c r="F139" i="1"/>
  <c r="K138" i="1"/>
  <c r="K136" i="1"/>
  <c r="F137" i="1"/>
  <c r="J138" i="1"/>
  <c r="J136"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J112" i="1"/>
  <c r="I6" i="1"/>
  <c r="I5" i="1" s="1"/>
  <c r="K5" i="1"/>
  <c r="K13" i="1"/>
  <c r="J13" i="1"/>
  <c r="K12" i="1"/>
  <c r="J12" i="1"/>
  <c r="K11" i="1"/>
  <c r="J11" i="1"/>
  <c r="K10" i="1"/>
  <c r="J10" i="1"/>
  <c r="K8" i="1"/>
  <c r="J8" i="1"/>
  <c r="K7" i="1"/>
  <c r="J7" i="1"/>
  <c r="F6" i="1"/>
  <c r="F5" i="1" s="1"/>
  <c r="I52" i="1" l="1"/>
  <c r="K52" i="1" s="1"/>
  <c r="J52" i="1"/>
  <c r="J28" i="1" l="1"/>
  <c r="J25" i="1"/>
  <c r="I25" i="1"/>
  <c r="K25" i="1" s="1"/>
  <c r="J51" i="1" l="1"/>
  <c r="I51" i="1"/>
  <c r="K51" i="1" s="1"/>
  <c r="J111" i="1"/>
  <c r="I111" i="1"/>
  <c r="K111" i="1" s="1"/>
  <c r="J110" i="1"/>
  <c r="I110" i="1"/>
  <c r="K110" i="1" s="1"/>
  <c r="J109" i="1"/>
  <c r="I109" i="1"/>
  <c r="K109" i="1" s="1"/>
  <c r="J108" i="1"/>
  <c r="I108" i="1"/>
  <c r="K108" i="1" s="1"/>
  <c r="J106" i="1"/>
  <c r="I106" i="1"/>
  <c r="K106" i="1" s="1"/>
  <c r="J105" i="1"/>
  <c r="I105" i="1"/>
  <c r="K105" i="1" s="1"/>
  <c r="J104" i="1"/>
  <c r="J103" i="1"/>
  <c r="I103" i="1"/>
  <c r="K103" i="1" s="1"/>
  <c r="J102" i="1"/>
  <c r="I102" i="1"/>
  <c r="K102" i="1" s="1"/>
  <c r="J101" i="1"/>
  <c r="I101" i="1"/>
  <c r="K101" i="1" s="1"/>
  <c r="F100" i="1"/>
  <c r="J99" i="1"/>
  <c r="I99" i="1"/>
  <c r="F99" i="1"/>
  <c r="J98" i="1"/>
  <c r="I98" i="1"/>
  <c r="F98" i="1"/>
  <c r="J97" i="1"/>
  <c r="I97" i="1"/>
  <c r="F97" i="1"/>
  <c r="J96" i="1"/>
  <c r="I96" i="1"/>
  <c r="F96" i="1"/>
  <c r="J95" i="1"/>
  <c r="I95" i="1"/>
  <c r="F95" i="1"/>
  <c r="J94" i="1"/>
  <c r="I94" i="1"/>
  <c r="F94" i="1"/>
  <c r="J93" i="1"/>
  <c r="I93" i="1"/>
  <c r="F93" i="1"/>
  <c r="J92" i="1"/>
  <c r="I92" i="1"/>
  <c r="F92" i="1"/>
  <c r="J91" i="1"/>
  <c r="I91" i="1"/>
  <c r="F91" i="1"/>
  <c r="J90" i="1"/>
  <c r="I90" i="1"/>
  <c r="F90" i="1"/>
  <c r="J89" i="1"/>
  <c r="I89" i="1"/>
  <c r="F89" i="1"/>
  <c r="J88" i="1"/>
  <c r="I88" i="1"/>
  <c r="F88" i="1"/>
  <c r="J87" i="1"/>
  <c r="I87" i="1"/>
  <c r="J86" i="1"/>
  <c r="I86" i="1"/>
  <c r="F86" i="1"/>
  <c r="J85" i="1"/>
  <c r="I85" i="1"/>
  <c r="F85" i="1"/>
  <c r="I84" i="1"/>
  <c r="J83" i="1"/>
  <c r="I83" i="1"/>
  <c r="K83" i="1" s="1"/>
  <c r="J82" i="1"/>
  <c r="I82" i="1"/>
  <c r="K82" i="1" s="1"/>
  <c r="J81" i="1"/>
  <c r="F81" i="1"/>
  <c r="J80" i="1"/>
  <c r="I80" i="1"/>
  <c r="F80" i="1"/>
  <c r="J79" i="1"/>
  <c r="I79" i="1"/>
  <c r="F79" i="1"/>
  <c r="J78" i="1"/>
  <c r="I78" i="1"/>
  <c r="F78" i="1"/>
  <c r="J77" i="1"/>
  <c r="I77" i="1"/>
  <c r="F77" i="1"/>
  <c r="J76" i="1"/>
  <c r="I76" i="1"/>
  <c r="F76" i="1"/>
  <c r="J75" i="1"/>
  <c r="I75" i="1"/>
  <c r="F75" i="1"/>
  <c r="J74" i="1"/>
  <c r="I74" i="1"/>
  <c r="F74" i="1"/>
  <c r="J73" i="1"/>
  <c r="I73" i="1"/>
  <c r="F73" i="1"/>
  <c r="J72" i="1"/>
  <c r="I72" i="1"/>
  <c r="F72" i="1"/>
  <c r="J71" i="1"/>
  <c r="I71" i="1"/>
  <c r="F71" i="1"/>
  <c r="J70" i="1"/>
  <c r="I70" i="1"/>
  <c r="F70" i="1"/>
  <c r="J69" i="1"/>
  <c r="I69" i="1"/>
  <c r="F69" i="1"/>
  <c r="J68" i="1"/>
  <c r="I68" i="1"/>
  <c r="F68" i="1"/>
  <c r="J66" i="1"/>
  <c r="I66" i="1"/>
  <c r="F66" i="1"/>
  <c r="J65" i="1"/>
  <c r="I65" i="1"/>
  <c r="F65" i="1"/>
  <c r="J64" i="1"/>
  <c r="I64" i="1"/>
  <c r="F64" i="1"/>
  <c r="J63" i="1"/>
  <c r="I63" i="1"/>
  <c r="F63" i="1"/>
  <c r="J62" i="1"/>
  <c r="I62" i="1"/>
  <c r="F62" i="1"/>
  <c r="J61" i="1"/>
  <c r="I61" i="1"/>
  <c r="F61" i="1"/>
  <c r="J60" i="1"/>
  <c r="I60" i="1"/>
  <c r="F60" i="1"/>
  <c r="J59" i="1"/>
  <c r="I59" i="1"/>
  <c r="F59" i="1"/>
  <c r="J58" i="1"/>
  <c r="I58" i="1"/>
  <c r="F58" i="1"/>
  <c r="J57" i="1"/>
  <c r="I57" i="1"/>
  <c r="F57" i="1"/>
  <c r="J56" i="1"/>
  <c r="I56" i="1"/>
  <c r="F56" i="1"/>
  <c r="J54" i="1"/>
  <c r="I54" i="1"/>
  <c r="K54" i="1" s="1"/>
  <c r="J53" i="1"/>
  <c r="I53" i="1"/>
  <c r="K53" i="1" s="1"/>
  <c r="J50" i="1"/>
  <c r="I50" i="1"/>
  <c r="K50" i="1" s="1"/>
  <c r="J49" i="1"/>
  <c r="I49" i="1"/>
  <c r="F49" i="1"/>
  <c r="J48" i="1"/>
  <c r="I48" i="1"/>
  <c r="F48" i="1"/>
  <c r="J47" i="1"/>
  <c r="I47" i="1"/>
  <c r="F47" i="1"/>
  <c r="J46" i="1"/>
  <c r="I46" i="1"/>
  <c r="F46" i="1"/>
  <c r="J45" i="1"/>
  <c r="I45" i="1"/>
  <c r="F45" i="1"/>
  <c r="K45" i="1" s="1"/>
  <c r="J44" i="1"/>
  <c r="I44" i="1"/>
  <c r="F44" i="1"/>
  <c r="J43" i="1"/>
  <c r="I43" i="1"/>
  <c r="F43" i="1"/>
  <c r="J42" i="1"/>
  <c r="I42" i="1"/>
  <c r="F42" i="1"/>
  <c r="J41" i="1"/>
  <c r="I41" i="1"/>
  <c r="F41" i="1"/>
  <c r="J40" i="1"/>
  <c r="I40" i="1"/>
  <c r="F40" i="1"/>
  <c r="J39" i="1"/>
  <c r="I39" i="1"/>
  <c r="F39" i="1"/>
  <c r="J38" i="1"/>
  <c r="I38" i="1"/>
  <c r="F38" i="1"/>
  <c r="J37" i="1"/>
  <c r="I37" i="1"/>
  <c r="F37" i="1"/>
  <c r="G35" i="1"/>
  <c r="J35" i="1" s="1"/>
  <c r="F35" i="1"/>
  <c r="J34" i="1"/>
  <c r="I34" i="1"/>
  <c r="F34" i="1"/>
  <c r="J33" i="1"/>
  <c r="I33" i="1"/>
  <c r="F33" i="1"/>
  <c r="J32" i="1"/>
  <c r="I32" i="1"/>
  <c r="F32" i="1"/>
  <c r="J31" i="1"/>
  <c r="I31" i="1"/>
  <c r="K31" i="1" s="1"/>
  <c r="F30" i="1"/>
  <c r="K30" i="1" s="1"/>
  <c r="J29" i="1"/>
  <c r="I29" i="1"/>
  <c r="K29" i="1" s="1"/>
  <c r="F28" i="1"/>
  <c r="K28" i="1" s="1"/>
  <c r="J27" i="1"/>
  <c r="I27" i="1"/>
  <c r="F27" i="1"/>
  <c r="J26" i="1"/>
  <c r="I26" i="1"/>
  <c r="F26" i="1"/>
  <c r="J24" i="1"/>
  <c r="I24" i="1"/>
  <c r="F24" i="1"/>
  <c r="J23" i="1"/>
  <c r="I23" i="1"/>
  <c r="F23" i="1"/>
  <c r="J22" i="1"/>
  <c r="I22" i="1"/>
  <c r="F22" i="1"/>
  <c r="J20" i="1"/>
  <c r="I20" i="1"/>
  <c r="K20" i="1" s="1"/>
  <c r="J19" i="1"/>
  <c r="I19" i="1"/>
  <c r="F19" i="1"/>
  <c r="J18" i="1"/>
  <c r="I18" i="1"/>
  <c r="K18" i="1" s="1"/>
  <c r="J17" i="1"/>
  <c r="I17" i="1"/>
  <c r="F17" i="1"/>
  <c r="J16" i="1"/>
  <c r="I16" i="1"/>
  <c r="F16" i="1"/>
  <c r="F55" i="1" l="1"/>
  <c r="K79" i="1"/>
  <c r="K65" i="1"/>
  <c r="K47" i="1"/>
  <c r="K59" i="1"/>
  <c r="K64" i="1"/>
  <c r="K91" i="1"/>
  <c r="K95" i="1"/>
  <c r="K99" i="1"/>
  <c r="K49" i="1"/>
  <c r="K58" i="1"/>
  <c r="K40" i="1"/>
  <c r="K63" i="1"/>
  <c r="K61" i="1"/>
  <c r="F87" i="1"/>
  <c r="I15" i="1"/>
  <c r="K22" i="1"/>
  <c r="K27" i="1"/>
  <c r="K46" i="1"/>
  <c r="F67" i="1"/>
  <c r="K69" i="1"/>
  <c r="K73" i="1"/>
  <c r="K80" i="1"/>
  <c r="K17" i="1"/>
  <c r="F15" i="1"/>
  <c r="K48" i="1"/>
  <c r="K60" i="1"/>
  <c r="K66" i="1"/>
  <c r="K78" i="1"/>
  <c r="I35" i="1"/>
  <c r="K35" i="1" s="1"/>
  <c r="K87" i="1"/>
  <c r="K33" i="1"/>
  <c r="K39" i="1"/>
  <c r="K43" i="1"/>
  <c r="K57" i="1"/>
  <c r="K68" i="1"/>
  <c r="K76" i="1"/>
  <c r="I81" i="1"/>
  <c r="K81" i="1" s="1"/>
  <c r="F84" i="1"/>
  <c r="K84" i="1" s="1"/>
  <c r="K94" i="1"/>
  <c r="K98" i="1"/>
  <c r="K16" i="1"/>
  <c r="K24" i="1"/>
  <c r="K32" i="1"/>
  <c r="F36" i="1"/>
  <c r="K38" i="1"/>
  <c r="K42" i="1"/>
  <c r="K56" i="1"/>
  <c r="K71" i="1"/>
  <c r="K75" i="1"/>
  <c r="K85" i="1"/>
  <c r="K89" i="1"/>
  <c r="K93" i="1"/>
  <c r="K97" i="1"/>
  <c r="F21" i="1"/>
  <c r="K23" i="1"/>
  <c r="K34" i="1"/>
  <c r="K37" i="1"/>
  <c r="K41" i="1"/>
  <c r="K62" i="1"/>
  <c r="K70" i="1"/>
  <c r="K74" i="1"/>
  <c r="K77" i="1"/>
  <c r="K88" i="1"/>
  <c r="K92" i="1"/>
  <c r="K96" i="1"/>
  <c r="K26" i="1"/>
  <c r="K72" i="1"/>
  <c r="K86" i="1"/>
  <c r="K90" i="1"/>
  <c r="K19" i="1"/>
  <c r="I55" i="1"/>
  <c r="K44" i="1"/>
  <c r="I100" i="1"/>
  <c r="K100" i="1" s="1"/>
  <c r="I107" i="1"/>
  <c r="K107" i="1" s="1"/>
  <c r="I104" i="1"/>
  <c r="K104" i="1" s="1"/>
  <c r="I36" i="1"/>
  <c r="K55" i="1" l="1"/>
  <c r="I67" i="1"/>
  <c r="K67" i="1" s="1"/>
  <c r="I21" i="1"/>
  <c r="K15" i="1"/>
  <c r="F14" i="1"/>
  <c r="F4" i="1" s="1"/>
  <c r="K21" i="1"/>
  <c r="K36" i="1"/>
  <c r="I14" i="1" l="1"/>
  <c r="K14" i="1"/>
  <c r="K4" i="1" l="1"/>
  <c r="I4" i="1"/>
  <c r="I135" i="1" s="1"/>
  <c r="I137" i="1" l="1"/>
  <c r="I139" i="1" l="1"/>
  <c r="K139" i="1"/>
</calcChain>
</file>

<file path=xl/sharedStrings.xml><?xml version="1.0" encoding="utf-8"?>
<sst xmlns="http://schemas.openxmlformats.org/spreadsheetml/2006/main" count="296" uniqueCount="126">
  <si>
    <t>序号</t>
  </si>
  <si>
    <t>工程或费用名称</t>
  </si>
  <si>
    <t>单位</t>
  </si>
  <si>
    <t>初步设计批复概算</t>
  </si>
  <si>
    <t>设计变更概算</t>
  </si>
  <si>
    <t>增减(+、-)</t>
  </si>
  <si>
    <t>工程量</t>
  </si>
  <si>
    <t>单价（元）</t>
  </si>
  <si>
    <t>合价（元）</t>
  </si>
  <si>
    <t>一</t>
  </si>
  <si>
    <t>溢洪道工程</t>
  </si>
  <si>
    <t>(一)</t>
  </si>
  <si>
    <t>土方开挖（运至弃土场，平均运距0.5km）</t>
  </si>
  <si>
    <t>土方开挖（就近堆放）</t>
  </si>
  <si>
    <t>土方回填(蛙夯夯实）</t>
  </si>
  <si>
    <t>铅丝石笼护坡及护底</t>
  </si>
  <si>
    <t>(二)</t>
  </si>
  <si>
    <t>C15混凝土垫层</t>
  </si>
  <si>
    <t>C25F200W4钢筋混凝土底板（30cm厚）</t>
  </si>
  <si>
    <t>C25F200W4混凝土挡墙</t>
  </si>
  <si>
    <t>C25F200W4钢筋混凝土挡墙</t>
  </si>
  <si>
    <t>C25F200W4混凝土齿墙</t>
  </si>
  <si>
    <t>C25F200W4钢筋混凝土齿墙</t>
  </si>
  <si>
    <t>651型橡胶止水带</t>
  </si>
  <si>
    <t>m</t>
  </si>
  <si>
    <t>聚乙烯闭孔泡沫板</t>
  </si>
  <si>
    <t>双组份聚硫密封胶填缝</t>
  </si>
  <si>
    <t>t</t>
  </si>
  <si>
    <t>(三)</t>
  </si>
  <si>
    <t>m3</t>
  </si>
  <si>
    <t>粘土回填夯实（外购）</t>
  </si>
  <si>
    <t>C25F200W4钢筋混凝土底板</t>
  </si>
  <si>
    <t>C25F200W4钢筋混凝土箱涵</t>
  </si>
  <si>
    <t>C25F200W4混凝土刺墙</t>
  </si>
  <si>
    <t>混凝土道路拆除</t>
  </si>
  <si>
    <t>C25混凝土道路恢复(厚20cm)</t>
  </si>
  <si>
    <t>限载标示牌</t>
  </si>
  <si>
    <t>个</t>
  </si>
  <si>
    <t>(四)</t>
  </si>
  <si>
    <t>土方回填(机械夯实）</t>
  </si>
  <si>
    <t>φ75排水管</t>
  </si>
  <si>
    <t>(五)</t>
  </si>
  <si>
    <t>铺设碎石反滤层（10cm厚）</t>
  </si>
  <si>
    <t>铺设粗砂反滤层（10cm厚）</t>
  </si>
  <si>
    <t>铺设砾石反滤层（10cm厚）</t>
  </si>
  <si>
    <t>(六)</t>
  </si>
  <si>
    <t>(七)</t>
  </si>
  <si>
    <t>C25F200W4混凝土桥台</t>
  </si>
  <si>
    <t>C30F200W4钢筋混凝土现浇桥面板</t>
  </si>
  <si>
    <t>C25F200W4钢筋混凝土桥台台帽</t>
  </si>
  <si>
    <t>C25F200W4钢筋混凝土防撞护栏</t>
  </si>
  <si>
    <t>C25F200W4混凝土引桥</t>
  </si>
  <si>
    <t>橡胶支座</t>
  </si>
  <si>
    <t>混凝土路面拆除</t>
  </si>
  <si>
    <t>弃渣运输（运至弃渣场）</t>
  </si>
  <si>
    <t>(八)</t>
  </si>
  <si>
    <t>(九)</t>
  </si>
  <si>
    <t>C25F200W4混凝土排水沟</t>
  </si>
  <si>
    <t>(十)</t>
  </si>
  <si>
    <t>工程建设征地补偿费</t>
  </si>
  <si>
    <t xml:space="preserve">钢筋制安 </t>
    <phoneticPr fontId="1" type="noConversion"/>
  </si>
  <si>
    <t>排水沟（新增）</t>
    <phoneticPr fontId="1" type="noConversion"/>
  </si>
  <si>
    <t>防洪墙（新增）</t>
    <phoneticPr fontId="1" type="noConversion"/>
  </si>
  <si>
    <t>清水河县范四窑小流域红庙骨干坝除险加固工程设计变更概算审定表</t>
    <phoneticPr fontId="1" type="noConversion"/>
  </si>
  <si>
    <t>投资（元）</t>
    <phoneticPr fontId="1" type="noConversion"/>
  </si>
  <si>
    <t>坝脚防护（新增）</t>
    <phoneticPr fontId="1" type="noConversion"/>
  </si>
  <si>
    <r>
      <t>m</t>
    </r>
    <r>
      <rPr>
        <vertAlign val="superscript"/>
        <sz val="11"/>
        <color rgb="FF000000"/>
        <rFont val="宋体"/>
        <family val="3"/>
        <charset val="134"/>
        <scheme val="minor"/>
      </rPr>
      <t>3</t>
    </r>
  </si>
  <si>
    <r>
      <t>m</t>
    </r>
    <r>
      <rPr>
        <vertAlign val="superscript"/>
        <sz val="11"/>
        <color rgb="FF000000"/>
        <rFont val="宋体"/>
        <family val="3"/>
        <charset val="134"/>
        <scheme val="minor"/>
      </rPr>
      <t>2</t>
    </r>
  </si>
  <si>
    <r>
      <t>土工布铺设（350g/m</t>
    </r>
    <r>
      <rPr>
        <vertAlign val="superscript"/>
        <sz val="11"/>
        <color rgb="FF000000"/>
        <rFont val="宋体"/>
        <family val="3"/>
        <charset val="134"/>
        <scheme val="minor"/>
      </rPr>
      <t>2</t>
    </r>
    <r>
      <rPr>
        <sz val="11"/>
        <color rgb="FF000000"/>
        <rFont val="宋体"/>
        <family val="3"/>
        <charset val="134"/>
        <scheme val="minor"/>
      </rPr>
      <t>)</t>
    </r>
    <phoneticPr fontId="1" type="noConversion"/>
  </si>
  <si>
    <t>交通桥（桩号Y0+037-Y0+042）变更取消</t>
    <phoneticPr fontId="1" type="noConversion"/>
  </si>
  <si>
    <t>尾渠（桩号Y0+97.5-Y0+191.8）变更取消</t>
    <phoneticPr fontId="1" type="noConversion"/>
  </si>
  <si>
    <r>
      <t>m</t>
    </r>
    <r>
      <rPr>
        <vertAlign val="superscript"/>
        <sz val="11"/>
        <rFont val="宋体"/>
        <family val="3"/>
        <charset val="134"/>
        <scheme val="minor"/>
      </rPr>
      <t>3</t>
    </r>
  </si>
  <si>
    <t>M10浆砌石墙</t>
    <phoneticPr fontId="1" type="noConversion"/>
  </si>
  <si>
    <t>第一部分 工程措施</t>
    <phoneticPr fontId="1" type="noConversion"/>
  </si>
  <si>
    <t>Ⅰ</t>
  </si>
  <si>
    <t xml:space="preserve"> </t>
    <phoneticPr fontId="1" type="noConversion"/>
  </si>
  <si>
    <t>Ⅱ</t>
  </si>
  <si>
    <t>Ⅲ</t>
    <phoneticPr fontId="1" type="noConversion"/>
  </si>
  <si>
    <t>道路碎石垫层</t>
    <phoneticPr fontId="1" type="noConversion"/>
  </si>
  <si>
    <t>引水渠（由原设计桩号Y0+000-Y0+029变更为桩号Y0+000-Y0+039）</t>
    <phoneticPr fontId="1" type="noConversion"/>
  </si>
  <si>
    <t>渐变段（由原设计桩号Y0+029-Y0+035变更为桩号Y0+039-Y0+047）</t>
    <phoneticPr fontId="1" type="noConversion"/>
  </si>
  <si>
    <t>溢流堰（由原设计桩号Y0+035-Y0+049变更为桩号Y0+047-Y0+059）</t>
    <phoneticPr fontId="1" type="noConversion"/>
  </si>
  <si>
    <t>泄槽段（由原设计桩号Y0+049-Y0+084变更为桩号Y0+059-Y0+145.5）</t>
    <phoneticPr fontId="1" type="noConversion"/>
  </si>
  <si>
    <t>消力池（由原设计桩号Y0+084-Y0+097.5变更为桩号Y0+145.5-Y0+171）</t>
    <phoneticPr fontId="1" type="noConversion"/>
  </si>
  <si>
    <t>二</t>
  </si>
  <si>
    <t>二</t>
    <phoneticPr fontId="1" type="noConversion"/>
  </si>
  <si>
    <t>大坝工程</t>
  </si>
  <si>
    <t>大坝冲沟整治土方开挖</t>
  </si>
  <si>
    <t>大坝冲沟整治土方回填</t>
  </si>
  <si>
    <t xml:space="preserve"> </t>
    <phoneticPr fontId="1" type="noConversion"/>
  </si>
  <si>
    <t xml:space="preserve">坝脚 </t>
    <phoneticPr fontId="1" type="noConversion"/>
  </si>
  <si>
    <t>坝坡排水</t>
    <phoneticPr fontId="1" type="noConversion"/>
  </si>
  <si>
    <t>土方开挖（就近）</t>
    <phoneticPr fontId="1" type="noConversion"/>
  </si>
  <si>
    <t>溢洪道开挖面林草措施</t>
  </si>
  <si>
    <t>撒播紫花苜蓿</t>
  </si>
  <si>
    <t>撒播紫花苜蓿(栽植费)</t>
  </si>
  <si>
    <t>紫花苜蓿草籽</t>
  </si>
  <si>
    <t>kg</t>
  </si>
  <si>
    <t>弃土场林草措施</t>
  </si>
  <si>
    <t>柠条栽植</t>
  </si>
  <si>
    <t>株</t>
  </si>
  <si>
    <t>柠条栽植(栽植费)</t>
  </si>
  <si>
    <t>柠条苗</t>
  </si>
  <si>
    <t>沙棘栽植</t>
  </si>
  <si>
    <t>沙棘栽植(栽植费)</t>
  </si>
  <si>
    <t>沙棘苗</t>
  </si>
  <si>
    <t>撒播柠条</t>
  </si>
  <si>
    <t>撒播柠条(栽植费)</t>
  </si>
  <si>
    <t>柠条草籽</t>
  </si>
  <si>
    <t>双边丝护栏网（含基础）</t>
  </si>
  <si>
    <t>不锈钢标志牌（700*500*3mm，刻字）</t>
  </si>
  <si>
    <t>块</t>
  </si>
  <si>
    <t>建设管理费</t>
  </si>
  <si>
    <t>工程建设监理费</t>
  </si>
  <si>
    <t>三</t>
  </si>
  <si>
    <t>水土流失监测费</t>
  </si>
  <si>
    <t>一至四部分投资合计</t>
  </si>
  <si>
    <t>基本预备费</t>
  </si>
  <si>
    <t>第二部分 林草措施</t>
    <phoneticPr fontId="1" type="noConversion"/>
  </si>
  <si>
    <t>第三部分 封育治理措施</t>
    <phoneticPr fontId="1" type="noConversion"/>
  </si>
  <si>
    <t>第四部分 独立费用</t>
    <phoneticPr fontId="1" type="noConversion"/>
  </si>
  <si>
    <t>四</t>
    <phoneticPr fontId="1" type="noConversion"/>
  </si>
  <si>
    <r>
      <t>hm</t>
    </r>
    <r>
      <rPr>
        <vertAlign val="superscript"/>
        <sz val="11"/>
        <color rgb="FF000000"/>
        <rFont val="宋体"/>
        <family val="3"/>
        <charset val="134"/>
        <scheme val="minor"/>
      </rPr>
      <t>2</t>
    </r>
  </si>
  <si>
    <t>勘测设计费</t>
    <phoneticPr fontId="1" type="noConversion"/>
  </si>
  <si>
    <t>静态投资</t>
    <phoneticPr fontId="1" type="noConversion"/>
  </si>
  <si>
    <t>工程静态总投资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</si>
</sst>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9">
    <font>
      <sz val="11"/>
      <color theme="1"/>
      <name val="宋体"/>
      <charset val="134"/>
      <scheme val="minor"/>
    </font>
    <font>
      <sz val="9"/>
      <name val="宋体"/>
      <family val="3"/>
      <charset val="134"/>
      <scheme val="minor"/>
    </font>
    <font>
      <sz val="11"/>
      <color theme="1"/>
      <name val="宋体"/>
      <family val="3"/>
      <charset val="134"/>
      <scheme val="minor"/>
    </font>
    <font>
      <sz val="11"/>
      <color rgb="FF000000"/>
      <name val="宋体"/>
      <family val="3"/>
      <charset val="134"/>
      <scheme val="minor"/>
    </font>
    <font>
      <vertAlign val="superscript"/>
      <sz val="11"/>
      <color rgb="FF000000"/>
      <name val="宋体"/>
      <family val="3"/>
      <charset val="134"/>
      <scheme val="minor"/>
    </font>
    <font>
      <b/>
      <sz val="12"/>
      <color theme="1"/>
      <name val="宋体"/>
      <family val="3"/>
      <charset val="134"/>
      <scheme val="minor"/>
    </font>
    <font>
      <sz val="11"/>
      <name val="宋体"/>
      <family val="3"/>
      <charset val="134"/>
      <scheme val="minor"/>
    </font>
    <font>
      <vertAlign val="superscript"/>
      <sz val="11"/>
      <name val="宋体"/>
      <family val="3"/>
      <charset val="134"/>
      <scheme val="minor"/>
    </font>
    <font>
      <sz val="11"/>
      <color indexed="8"/>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Fill="1">
      <alignment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0" xfId="0" applyFont="1" applyFill="1">
      <alignment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xf>
    <xf numFmtId="0" fontId="8" fillId="0" borderId="4" xfId="0" applyNumberFormat="1" applyFont="1" applyFill="1" applyBorder="1" applyAlignment="1">
      <alignment horizontal="right"/>
    </xf>
    <xf numFmtId="0" fontId="8" fillId="0" borderId="4" xfId="0" applyNumberFormat="1" applyFont="1" applyFill="1" applyBorder="1" applyAlignment="1">
      <alignment horizontal="center" wrapText="1"/>
    </xf>
    <xf numFmtId="0" fontId="3"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showZeros="0" tabSelected="1" workbookViewId="0">
      <selection sqref="A1:K1"/>
    </sheetView>
  </sheetViews>
  <sheetFormatPr defaultColWidth="9" defaultRowHeight="13.5"/>
  <cols>
    <col min="1" max="1" width="6.125" style="1" customWidth="1"/>
    <col min="2" max="2" width="39" style="10" customWidth="1"/>
    <col min="3" max="3" width="6.375" style="1" customWidth="1"/>
    <col min="4" max="11" width="9.75" style="1" customWidth="1"/>
    <col min="12" max="16384" width="9" style="1"/>
  </cols>
  <sheetData>
    <row r="1" spans="1:11" ht="36" customHeight="1">
      <c r="A1" s="15" t="s">
        <v>63</v>
      </c>
      <c r="B1" s="16"/>
      <c r="C1" s="15"/>
      <c r="D1" s="15"/>
      <c r="E1" s="15"/>
      <c r="F1" s="15"/>
      <c r="G1" s="15"/>
      <c r="H1" s="15"/>
      <c r="I1" s="15"/>
      <c r="J1" s="15"/>
      <c r="K1" s="15"/>
    </row>
    <row r="2" spans="1:11" ht="26.25" customHeight="1">
      <c r="A2" s="18" t="s">
        <v>0</v>
      </c>
      <c r="B2" s="22" t="s">
        <v>1</v>
      </c>
      <c r="C2" s="23" t="s">
        <v>2</v>
      </c>
      <c r="D2" s="23" t="s">
        <v>3</v>
      </c>
      <c r="E2" s="23"/>
      <c r="F2" s="23"/>
      <c r="G2" s="20" t="s">
        <v>4</v>
      </c>
      <c r="H2" s="17"/>
      <c r="I2" s="17"/>
      <c r="J2" s="17" t="s">
        <v>5</v>
      </c>
      <c r="K2" s="17"/>
    </row>
    <row r="3" spans="1:11" ht="34.5" customHeight="1">
      <c r="A3" s="18"/>
      <c r="B3" s="22"/>
      <c r="C3" s="23"/>
      <c r="D3" s="24" t="s">
        <v>6</v>
      </c>
      <c r="E3" s="24" t="s">
        <v>7</v>
      </c>
      <c r="F3" s="24" t="s">
        <v>8</v>
      </c>
      <c r="G3" s="21" t="s">
        <v>6</v>
      </c>
      <c r="H3" s="11" t="s">
        <v>7</v>
      </c>
      <c r="I3" s="11" t="s">
        <v>8</v>
      </c>
      <c r="J3" s="11" t="s">
        <v>6</v>
      </c>
      <c r="K3" s="11" t="s">
        <v>64</v>
      </c>
    </row>
    <row r="4" spans="1:11" ht="25.5" customHeight="1">
      <c r="A4" s="19" t="s">
        <v>75</v>
      </c>
      <c r="B4" s="25" t="s">
        <v>73</v>
      </c>
      <c r="C4" s="24"/>
      <c r="D4" s="24"/>
      <c r="E4" s="24"/>
      <c r="F4" s="26">
        <f>F5+F14</f>
        <v>949680.14689999993</v>
      </c>
      <c r="G4" s="21"/>
      <c r="H4" s="11"/>
      <c r="I4" s="26">
        <f>I5+I14</f>
        <v>954964.66696140007</v>
      </c>
      <c r="J4" s="11"/>
      <c r="K4" s="26">
        <f>K5+K14</f>
        <v>5284.5200614001369</v>
      </c>
    </row>
    <row r="5" spans="1:11" ht="19.5" customHeight="1">
      <c r="A5" s="27" t="s">
        <v>9</v>
      </c>
      <c r="B5" s="28" t="s">
        <v>86</v>
      </c>
      <c r="C5" s="29"/>
      <c r="D5" s="30"/>
      <c r="E5" s="30"/>
      <c r="F5" s="26">
        <f>F6+F9</f>
        <v>66280.37</v>
      </c>
      <c r="G5" s="30"/>
      <c r="H5" s="30"/>
      <c r="I5" s="26">
        <f>I6+I9</f>
        <v>66280.37</v>
      </c>
      <c r="J5" s="24"/>
      <c r="K5" s="26">
        <f>K6+K9</f>
        <v>0</v>
      </c>
    </row>
    <row r="6" spans="1:11" ht="19.5" customHeight="1">
      <c r="A6" s="31" t="s">
        <v>11</v>
      </c>
      <c r="B6" s="28" t="s">
        <v>90</v>
      </c>
      <c r="C6" s="29"/>
      <c r="D6" s="30"/>
      <c r="E6" s="30"/>
      <c r="F6" s="26">
        <f>F7+F8</f>
        <v>15542.800000000001</v>
      </c>
      <c r="G6" s="30"/>
      <c r="H6" s="30"/>
      <c r="I6" s="26">
        <f>I7+I8</f>
        <v>15542.800000000001</v>
      </c>
      <c r="J6" s="24"/>
      <c r="K6" s="24"/>
    </row>
    <row r="7" spans="1:11" ht="19.5" customHeight="1">
      <c r="A7" s="31" t="s">
        <v>89</v>
      </c>
      <c r="B7" s="28" t="s">
        <v>87</v>
      </c>
      <c r="C7" s="27" t="s">
        <v>66</v>
      </c>
      <c r="D7" s="32">
        <v>240</v>
      </c>
      <c r="E7" s="32">
        <v>3.43</v>
      </c>
      <c r="F7" s="26">
        <v>823.2</v>
      </c>
      <c r="G7" s="32">
        <v>240</v>
      </c>
      <c r="H7" s="32">
        <v>3.43</v>
      </c>
      <c r="I7" s="26">
        <v>823.2</v>
      </c>
      <c r="J7" s="7">
        <f t="shared" ref="J7:J8" si="0">G7-D7</f>
        <v>0</v>
      </c>
      <c r="K7" s="8">
        <f t="shared" ref="K7:K8" si="1">I7-F7</f>
        <v>0</v>
      </c>
    </row>
    <row r="8" spans="1:11" ht="19.5" customHeight="1">
      <c r="A8" s="31" t="s">
        <v>89</v>
      </c>
      <c r="B8" s="28" t="s">
        <v>88</v>
      </c>
      <c r="C8" s="27" t="s">
        <v>66</v>
      </c>
      <c r="D8" s="32">
        <v>980</v>
      </c>
      <c r="E8" s="32">
        <v>15.02</v>
      </c>
      <c r="F8" s="26">
        <v>14719.6</v>
      </c>
      <c r="G8" s="32">
        <v>980</v>
      </c>
      <c r="H8" s="32">
        <v>15.02</v>
      </c>
      <c r="I8" s="26">
        <v>14719.6</v>
      </c>
      <c r="J8" s="7">
        <f t="shared" si="0"/>
        <v>0</v>
      </c>
      <c r="K8" s="8">
        <f t="shared" si="1"/>
        <v>0</v>
      </c>
    </row>
    <row r="9" spans="1:11" ht="19.5" customHeight="1">
      <c r="A9" s="31" t="s">
        <v>16</v>
      </c>
      <c r="B9" s="28" t="s">
        <v>91</v>
      </c>
      <c r="C9" s="29"/>
      <c r="D9" s="27"/>
      <c r="E9" s="27"/>
      <c r="F9" s="26">
        <v>50737.57</v>
      </c>
      <c r="G9" s="27"/>
      <c r="H9" s="27"/>
      <c r="I9" s="26">
        <v>50737.57</v>
      </c>
      <c r="J9" s="33">
        <v>0</v>
      </c>
      <c r="K9" s="33">
        <v>0</v>
      </c>
    </row>
    <row r="10" spans="1:11" ht="19.5" customHeight="1">
      <c r="A10" s="31" t="s">
        <v>89</v>
      </c>
      <c r="B10" s="28" t="s">
        <v>92</v>
      </c>
      <c r="C10" s="27" t="s">
        <v>66</v>
      </c>
      <c r="D10" s="32">
        <v>323.95</v>
      </c>
      <c r="E10" s="32">
        <v>5.56</v>
      </c>
      <c r="F10" s="26">
        <v>1801.16</v>
      </c>
      <c r="G10" s="32">
        <v>323.95</v>
      </c>
      <c r="H10" s="32">
        <v>5.56</v>
      </c>
      <c r="I10" s="26">
        <v>1801.16</v>
      </c>
      <c r="J10" s="7">
        <f t="shared" ref="J10:J13" si="2">G10-D10</f>
        <v>0</v>
      </c>
      <c r="K10" s="8">
        <f t="shared" ref="K10:K13" si="3">I10-F10</f>
        <v>0</v>
      </c>
    </row>
    <row r="11" spans="1:11" ht="19.5" customHeight="1">
      <c r="A11" s="31" t="s">
        <v>89</v>
      </c>
      <c r="B11" s="28" t="s">
        <v>14</v>
      </c>
      <c r="C11" s="27" t="s">
        <v>66</v>
      </c>
      <c r="D11" s="32">
        <v>170.5</v>
      </c>
      <c r="E11" s="32">
        <v>14.3</v>
      </c>
      <c r="F11" s="26">
        <v>2438.15</v>
      </c>
      <c r="G11" s="32">
        <v>170.5</v>
      </c>
      <c r="H11" s="32">
        <v>14.3</v>
      </c>
      <c r="I11" s="26">
        <v>2438.15</v>
      </c>
      <c r="J11" s="7">
        <f t="shared" si="2"/>
        <v>0</v>
      </c>
      <c r="K11" s="8">
        <f t="shared" si="3"/>
        <v>0</v>
      </c>
    </row>
    <row r="12" spans="1:11" ht="19.5" customHeight="1">
      <c r="A12" s="31" t="s">
        <v>89</v>
      </c>
      <c r="B12" s="28" t="s">
        <v>57</v>
      </c>
      <c r="C12" s="27" t="s">
        <v>66</v>
      </c>
      <c r="D12" s="32">
        <v>79.05</v>
      </c>
      <c r="E12" s="32">
        <v>577.47</v>
      </c>
      <c r="F12" s="26">
        <v>45649</v>
      </c>
      <c r="G12" s="32">
        <v>79.05</v>
      </c>
      <c r="H12" s="32">
        <v>577.47</v>
      </c>
      <c r="I12" s="26">
        <v>45649</v>
      </c>
      <c r="J12" s="7">
        <f t="shared" si="2"/>
        <v>0</v>
      </c>
      <c r="K12" s="8">
        <f t="shared" si="3"/>
        <v>0</v>
      </c>
    </row>
    <row r="13" spans="1:11" ht="19.5" customHeight="1">
      <c r="A13" s="31" t="s">
        <v>89</v>
      </c>
      <c r="B13" s="28" t="s">
        <v>25</v>
      </c>
      <c r="C13" s="27" t="s">
        <v>66</v>
      </c>
      <c r="D13" s="32">
        <v>15.56</v>
      </c>
      <c r="E13" s="32">
        <v>54.58</v>
      </c>
      <c r="F13" s="26">
        <v>849.26</v>
      </c>
      <c r="G13" s="32">
        <v>15.56</v>
      </c>
      <c r="H13" s="32">
        <v>54.58</v>
      </c>
      <c r="I13" s="26">
        <v>849.26</v>
      </c>
      <c r="J13" s="7">
        <f t="shared" si="2"/>
        <v>0</v>
      </c>
      <c r="K13" s="8">
        <f t="shared" si="3"/>
        <v>0</v>
      </c>
    </row>
    <row r="14" spans="1:11" ht="20.25" customHeight="1">
      <c r="A14" s="24" t="s">
        <v>85</v>
      </c>
      <c r="B14" s="28" t="s">
        <v>10</v>
      </c>
      <c r="C14" s="27"/>
      <c r="D14" s="27"/>
      <c r="E14" s="27"/>
      <c r="F14" s="26">
        <f>F21+F15+F36+F55+F67+F84+F87+F100+F104+F107</f>
        <v>883399.77689999994</v>
      </c>
      <c r="G14" s="27"/>
      <c r="H14" s="27"/>
      <c r="I14" s="26">
        <f>I15+I21+I36+I55+I67+I84+I87+I100+I104+I107+1</f>
        <v>888684.29696140008</v>
      </c>
      <c r="J14" s="27"/>
      <c r="K14" s="26">
        <f t="shared" ref="K14:K20" si="4">I14-F14</f>
        <v>5284.5200614001369</v>
      </c>
    </row>
    <row r="15" spans="1:11" ht="30.75" customHeight="1">
      <c r="A15" s="11" t="s">
        <v>11</v>
      </c>
      <c r="B15" s="3" t="s">
        <v>79</v>
      </c>
      <c r="C15" s="2"/>
      <c r="D15" s="2"/>
      <c r="E15" s="2"/>
      <c r="F15" s="4">
        <f>SUM(F16:F20)</f>
        <v>55730.676600000006</v>
      </c>
      <c r="G15" s="2"/>
      <c r="H15" s="2"/>
      <c r="I15" s="13">
        <f>SUM(I16:I20)</f>
        <v>28523.891500000002</v>
      </c>
      <c r="J15" s="2"/>
      <c r="K15" s="4">
        <f t="shared" si="4"/>
        <v>-27206.785100000005</v>
      </c>
    </row>
    <row r="16" spans="1:11" ht="20.25" customHeight="1">
      <c r="A16" s="11"/>
      <c r="B16" s="3" t="s">
        <v>12</v>
      </c>
      <c r="C16" s="2" t="s">
        <v>66</v>
      </c>
      <c r="D16" s="2">
        <v>4587.05</v>
      </c>
      <c r="E16" s="2">
        <v>9.4</v>
      </c>
      <c r="F16" s="4">
        <f>D16*E16</f>
        <v>43118.270000000004</v>
      </c>
      <c r="G16" s="2">
        <v>1665.98</v>
      </c>
      <c r="H16" s="2">
        <v>9.4</v>
      </c>
      <c r="I16" s="4">
        <f>G16*H16</f>
        <v>15660.212000000001</v>
      </c>
      <c r="J16" s="2">
        <f>G16-D16</f>
        <v>-2921.07</v>
      </c>
      <c r="K16" s="4">
        <f t="shared" si="4"/>
        <v>-27458.058000000005</v>
      </c>
    </row>
    <row r="17" spans="1:11" ht="20.25" customHeight="1">
      <c r="A17" s="11"/>
      <c r="B17" s="3" t="s">
        <v>13</v>
      </c>
      <c r="C17" s="2" t="s">
        <v>66</v>
      </c>
      <c r="D17" s="2">
        <v>515.66</v>
      </c>
      <c r="E17" s="2">
        <v>4.66</v>
      </c>
      <c r="F17" s="4">
        <f t="shared" ref="F17:F49" si="5">D17*E17</f>
        <v>2402.9755999999998</v>
      </c>
      <c r="G17" s="2">
        <v>135.4</v>
      </c>
      <c r="H17" s="2">
        <v>4.66</v>
      </c>
      <c r="I17" s="4">
        <f>G17*H17</f>
        <v>630.96400000000006</v>
      </c>
      <c r="J17" s="2">
        <f>G17-D17</f>
        <v>-380.26</v>
      </c>
      <c r="K17" s="4">
        <f t="shared" si="4"/>
        <v>-1772.0115999999998</v>
      </c>
    </row>
    <row r="18" spans="1:11" ht="20.25" customHeight="1">
      <c r="A18" s="11"/>
      <c r="B18" s="3" t="s">
        <v>14</v>
      </c>
      <c r="C18" s="2" t="s">
        <v>66</v>
      </c>
      <c r="D18" s="2"/>
      <c r="E18" s="2"/>
      <c r="F18" s="4"/>
      <c r="G18" s="2">
        <v>117.74</v>
      </c>
      <c r="H18" s="2">
        <v>14.3</v>
      </c>
      <c r="I18" s="4">
        <f>G18*H18</f>
        <v>1683.682</v>
      </c>
      <c r="J18" s="2">
        <f>G18-D18</f>
        <v>117.74</v>
      </c>
      <c r="K18" s="4">
        <f t="shared" si="4"/>
        <v>1683.682</v>
      </c>
    </row>
    <row r="19" spans="1:11" ht="20.25" customHeight="1">
      <c r="A19" s="11"/>
      <c r="B19" s="3" t="s">
        <v>15</v>
      </c>
      <c r="C19" s="2" t="s">
        <v>66</v>
      </c>
      <c r="D19" s="2">
        <v>57.02</v>
      </c>
      <c r="E19" s="2">
        <v>179.05</v>
      </c>
      <c r="F19" s="4">
        <f t="shared" si="5"/>
        <v>10209.431</v>
      </c>
      <c r="G19" s="2">
        <v>50.07</v>
      </c>
      <c r="H19" s="2">
        <v>179.05</v>
      </c>
      <c r="I19" s="4">
        <f>G19*H19</f>
        <v>8965.0335000000014</v>
      </c>
      <c r="J19" s="2">
        <f>G19-D19</f>
        <v>-6.9500000000000028</v>
      </c>
      <c r="K19" s="4">
        <f t="shared" si="4"/>
        <v>-1244.3974999999991</v>
      </c>
    </row>
    <row r="20" spans="1:11" ht="20.25" customHeight="1">
      <c r="A20" s="12"/>
      <c r="B20" s="3" t="s">
        <v>68</v>
      </c>
      <c r="C20" s="2" t="s">
        <v>67</v>
      </c>
      <c r="D20" s="2"/>
      <c r="E20" s="2"/>
      <c r="F20" s="4"/>
      <c r="G20" s="2">
        <v>176</v>
      </c>
      <c r="H20" s="2">
        <v>9</v>
      </c>
      <c r="I20" s="4">
        <f>G20*H20</f>
        <v>1584</v>
      </c>
      <c r="J20" s="2">
        <f>G20-D20</f>
        <v>176</v>
      </c>
      <c r="K20" s="4">
        <f t="shared" si="4"/>
        <v>1584</v>
      </c>
    </row>
    <row r="21" spans="1:11" ht="29.25" customHeight="1">
      <c r="A21" s="11" t="s">
        <v>16</v>
      </c>
      <c r="B21" s="3" t="s">
        <v>80</v>
      </c>
      <c r="C21" s="2"/>
      <c r="D21" s="2"/>
      <c r="E21" s="2"/>
      <c r="F21" s="4">
        <f>SUM(F22:F35)</f>
        <v>138713.60890000002</v>
      </c>
      <c r="G21" s="2"/>
      <c r="H21" s="2"/>
      <c r="I21" s="4">
        <f>SUM(I22:I35)</f>
        <v>32749.541110000002</v>
      </c>
      <c r="J21" s="2"/>
      <c r="K21" s="4">
        <f>SUM(K22:K35)</f>
        <v>-105964.06779000002</v>
      </c>
    </row>
    <row r="22" spans="1:11" ht="20.25" customHeight="1">
      <c r="A22" s="11"/>
      <c r="B22" s="3" t="s">
        <v>12</v>
      </c>
      <c r="C22" s="2" t="s">
        <v>66</v>
      </c>
      <c r="D22" s="2">
        <v>2847.58</v>
      </c>
      <c r="E22" s="2">
        <v>9.4</v>
      </c>
      <c r="F22" s="4">
        <f t="shared" si="5"/>
        <v>26767.252</v>
      </c>
      <c r="G22" s="2">
        <v>1320.7</v>
      </c>
      <c r="H22" s="2">
        <v>9.4</v>
      </c>
      <c r="I22" s="4">
        <f>G22*H22</f>
        <v>12414.580000000002</v>
      </c>
      <c r="J22" s="2">
        <f>G22-D22</f>
        <v>-1526.8799999999999</v>
      </c>
      <c r="K22" s="4">
        <f t="shared" ref="K22:K31" si="6">I22-F22</f>
        <v>-14352.671999999999</v>
      </c>
    </row>
    <row r="23" spans="1:11" ht="20.25" customHeight="1">
      <c r="A23" s="11"/>
      <c r="B23" s="3" t="s">
        <v>13</v>
      </c>
      <c r="C23" s="2" t="s">
        <v>66</v>
      </c>
      <c r="D23" s="2">
        <v>163.47</v>
      </c>
      <c r="E23" s="2">
        <v>4.66</v>
      </c>
      <c r="F23" s="4">
        <f t="shared" si="5"/>
        <v>761.77020000000005</v>
      </c>
      <c r="G23" s="2">
        <v>38.950000000000003</v>
      </c>
      <c r="H23" s="2">
        <v>4.66</v>
      </c>
      <c r="I23" s="4">
        <f>G23*H23</f>
        <v>181.50700000000001</v>
      </c>
      <c r="J23" s="2">
        <f>G23-D23</f>
        <v>-124.52</v>
      </c>
      <c r="K23" s="4">
        <f t="shared" si="6"/>
        <v>-580.2632000000001</v>
      </c>
    </row>
    <row r="24" spans="1:11" ht="20.25" customHeight="1">
      <c r="A24" s="11"/>
      <c r="B24" s="3" t="s">
        <v>14</v>
      </c>
      <c r="C24" s="2" t="s">
        <v>66</v>
      </c>
      <c r="D24" s="2">
        <v>138.53</v>
      </c>
      <c r="E24" s="2">
        <v>14.3</v>
      </c>
      <c r="F24" s="4">
        <f t="shared" si="5"/>
        <v>1980.979</v>
      </c>
      <c r="G24" s="2">
        <v>33.869999999999997</v>
      </c>
      <c r="H24" s="2">
        <v>14.3</v>
      </c>
      <c r="I24" s="4">
        <f>G24*H24</f>
        <v>484.34100000000001</v>
      </c>
      <c r="J24" s="2">
        <f>G24-D24</f>
        <v>-104.66</v>
      </c>
      <c r="K24" s="4">
        <f t="shared" si="6"/>
        <v>-1496.6379999999999</v>
      </c>
    </row>
    <row r="25" spans="1:11" ht="20.25" customHeight="1">
      <c r="A25" s="11"/>
      <c r="B25" s="3" t="s">
        <v>72</v>
      </c>
      <c r="C25" s="2" t="s">
        <v>66</v>
      </c>
      <c r="D25" s="2"/>
      <c r="E25" s="2"/>
      <c r="F25" s="4"/>
      <c r="G25" s="2">
        <v>61.155999999999999</v>
      </c>
      <c r="H25" s="2">
        <v>247.81</v>
      </c>
      <c r="I25" s="4">
        <f t="shared" ref="I25" si="7">G25*H25</f>
        <v>15155.068359999999</v>
      </c>
      <c r="J25" s="2">
        <f t="shared" ref="J25" si="8">G25-D25</f>
        <v>61.155999999999999</v>
      </c>
      <c r="K25" s="4">
        <f t="shared" si="6"/>
        <v>15155.068359999999</v>
      </c>
    </row>
    <row r="26" spans="1:11" ht="20.25" customHeight="1">
      <c r="A26" s="11"/>
      <c r="B26" s="3" t="s">
        <v>17</v>
      </c>
      <c r="C26" s="2" t="s">
        <v>66</v>
      </c>
      <c r="D26" s="2">
        <v>10.81</v>
      </c>
      <c r="E26" s="2">
        <v>518.37</v>
      </c>
      <c r="F26" s="4">
        <f t="shared" si="5"/>
        <v>5603.5797000000002</v>
      </c>
      <c r="G26" s="2">
        <v>0</v>
      </c>
      <c r="H26" s="2">
        <v>518.37</v>
      </c>
      <c r="I26" s="4">
        <f>G26*H26</f>
        <v>0</v>
      </c>
      <c r="J26" s="2">
        <f>G26-D26</f>
        <v>-10.81</v>
      </c>
      <c r="K26" s="4">
        <f t="shared" si="6"/>
        <v>-5603.5797000000002</v>
      </c>
    </row>
    <row r="27" spans="1:11" ht="20.25" customHeight="1">
      <c r="A27" s="11"/>
      <c r="B27" s="3" t="s">
        <v>18</v>
      </c>
      <c r="C27" s="2" t="s">
        <v>66</v>
      </c>
      <c r="D27" s="2">
        <v>12.92</v>
      </c>
      <c r="E27" s="2">
        <v>560.66999999999996</v>
      </c>
      <c r="F27" s="4">
        <f t="shared" si="5"/>
        <v>7243.8563999999997</v>
      </c>
      <c r="G27" s="2">
        <v>0</v>
      </c>
      <c r="H27" s="2">
        <v>560.66999999999996</v>
      </c>
      <c r="I27" s="4">
        <f>G27*H27</f>
        <v>0</v>
      </c>
      <c r="J27" s="2">
        <f>G27-D27</f>
        <v>-12.92</v>
      </c>
      <c r="K27" s="4">
        <f t="shared" si="6"/>
        <v>-7243.8563999999997</v>
      </c>
    </row>
    <row r="28" spans="1:11" ht="20.25" customHeight="1">
      <c r="A28" s="11"/>
      <c r="B28" s="3" t="s">
        <v>19</v>
      </c>
      <c r="C28" s="2" t="s">
        <v>66</v>
      </c>
      <c r="D28" s="2">
        <v>148</v>
      </c>
      <c r="E28" s="2">
        <v>560.58000000000004</v>
      </c>
      <c r="F28" s="4">
        <f t="shared" si="5"/>
        <v>82965.840000000011</v>
      </c>
      <c r="G28" s="2">
        <v>0</v>
      </c>
      <c r="H28" s="2"/>
      <c r="I28" s="4"/>
      <c r="J28" s="2">
        <f>G28-D28</f>
        <v>-148</v>
      </c>
      <c r="K28" s="4">
        <f t="shared" si="6"/>
        <v>-82965.840000000011</v>
      </c>
    </row>
    <row r="29" spans="1:11" ht="20.25" customHeight="1">
      <c r="A29" s="11"/>
      <c r="B29" s="3" t="s">
        <v>20</v>
      </c>
      <c r="C29" s="2" t="s">
        <v>66</v>
      </c>
      <c r="D29" s="2"/>
      <c r="E29" s="2"/>
      <c r="F29" s="4"/>
      <c r="G29" s="2">
        <v>0</v>
      </c>
      <c r="H29" s="2">
        <v>560.58000000000004</v>
      </c>
      <c r="I29" s="4">
        <f>G29*H29</f>
        <v>0</v>
      </c>
      <c r="J29" s="2">
        <f>G29-D29</f>
        <v>0</v>
      </c>
      <c r="K29" s="4">
        <f t="shared" si="6"/>
        <v>0</v>
      </c>
    </row>
    <row r="30" spans="1:11" ht="20.25" customHeight="1">
      <c r="A30" s="11"/>
      <c r="B30" s="3" t="s">
        <v>21</v>
      </c>
      <c r="C30" s="2" t="s">
        <v>66</v>
      </c>
      <c r="D30" s="2">
        <v>3.6</v>
      </c>
      <c r="E30" s="2">
        <v>560.58000000000004</v>
      </c>
      <c r="F30" s="4">
        <f t="shared" si="5"/>
        <v>2018.0880000000002</v>
      </c>
      <c r="G30" s="2"/>
      <c r="H30" s="2"/>
      <c r="I30" s="4"/>
      <c r="J30" s="2"/>
      <c r="K30" s="4">
        <f t="shared" si="6"/>
        <v>-2018.0880000000002</v>
      </c>
    </row>
    <row r="31" spans="1:11" ht="20.25" customHeight="1">
      <c r="A31" s="11"/>
      <c r="B31" s="3" t="s">
        <v>22</v>
      </c>
      <c r="C31" s="2" t="s">
        <v>66</v>
      </c>
      <c r="D31" s="2"/>
      <c r="E31" s="2"/>
      <c r="F31" s="4"/>
      <c r="G31" s="2">
        <v>0</v>
      </c>
      <c r="H31" s="2">
        <v>560.58000000000004</v>
      </c>
      <c r="I31" s="4">
        <f t="shared" ref="I31:I53" si="9">G31*H31</f>
        <v>0</v>
      </c>
      <c r="J31" s="2">
        <f>G31-D30</f>
        <v>-3.6</v>
      </c>
      <c r="K31" s="4">
        <f t="shared" si="6"/>
        <v>0</v>
      </c>
    </row>
    <row r="32" spans="1:11" ht="20.25" customHeight="1">
      <c r="A32" s="11"/>
      <c r="B32" s="3" t="s">
        <v>23</v>
      </c>
      <c r="C32" s="2" t="s">
        <v>24</v>
      </c>
      <c r="D32" s="2">
        <v>39.6</v>
      </c>
      <c r="E32" s="2">
        <v>117.38</v>
      </c>
      <c r="F32" s="4">
        <f t="shared" si="5"/>
        <v>4648.2479999999996</v>
      </c>
      <c r="G32" s="2">
        <v>28.4</v>
      </c>
      <c r="H32" s="2">
        <v>117.38</v>
      </c>
      <c r="I32" s="4">
        <f t="shared" si="9"/>
        <v>3333.5919999999996</v>
      </c>
      <c r="J32" s="2">
        <f t="shared" ref="J32:J53" si="10">G32-D32</f>
        <v>-11.200000000000003</v>
      </c>
      <c r="K32" s="4">
        <f t="shared" ref="K32:K49" si="11">I32-F32</f>
        <v>-1314.6559999999999</v>
      </c>
    </row>
    <row r="33" spans="1:11" ht="20.25" customHeight="1">
      <c r="A33" s="11"/>
      <c r="B33" s="3" t="s">
        <v>25</v>
      </c>
      <c r="C33" s="2" t="s">
        <v>67</v>
      </c>
      <c r="D33" s="2">
        <v>21.32</v>
      </c>
      <c r="E33" s="2">
        <v>54.58</v>
      </c>
      <c r="F33" s="4">
        <f t="shared" si="5"/>
        <v>1163.6456000000001</v>
      </c>
      <c r="G33" s="2">
        <v>14.7</v>
      </c>
      <c r="H33" s="2">
        <v>54.58</v>
      </c>
      <c r="I33" s="4">
        <f t="shared" si="9"/>
        <v>802.32599999999991</v>
      </c>
      <c r="J33" s="2">
        <f t="shared" si="10"/>
        <v>-6.620000000000001</v>
      </c>
      <c r="K33" s="4">
        <f t="shared" si="11"/>
        <v>-361.31960000000015</v>
      </c>
    </row>
    <row r="34" spans="1:11" ht="20.25" customHeight="1">
      <c r="A34" s="11"/>
      <c r="B34" s="3" t="s">
        <v>26</v>
      </c>
      <c r="C34" s="2" t="s">
        <v>66</v>
      </c>
      <c r="D34" s="2">
        <v>0.04</v>
      </c>
      <c r="E34" s="2">
        <v>22242.75</v>
      </c>
      <c r="F34" s="4">
        <f t="shared" si="5"/>
        <v>889.71</v>
      </c>
      <c r="G34" s="2">
        <v>1.7000000000000001E-2</v>
      </c>
      <c r="H34" s="2">
        <v>22242.75</v>
      </c>
      <c r="I34" s="4">
        <f t="shared" si="9"/>
        <v>378.12675000000002</v>
      </c>
      <c r="J34" s="2">
        <f t="shared" si="10"/>
        <v>-2.3E-2</v>
      </c>
      <c r="K34" s="4">
        <f t="shared" si="11"/>
        <v>-511.58325000000002</v>
      </c>
    </row>
    <row r="35" spans="1:11" ht="20.25" customHeight="1">
      <c r="A35" s="11"/>
      <c r="B35" s="3" t="s">
        <v>60</v>
      </c>
      <c r="C35" s="2" t="s">
        <v>27</v>
      </c>
      <c r="D35" s="2">
        <v>0.78</v>
      </c>
      <c r="E35" s="2">
        <v>5988</v>
      </c>
      <c r="F35" s="4">
        <f t="shared" si="5"/>
        <v>4670.6400000000003</v>
      </c>
      <c r="G35" s="2">
        <f>(G27+G29+G31)*0.05</f>
        <v>0</v>
      </c>
      <c r="H35" s="2">
        <v>5988</v>
      </c>
      <c r="I35" s="4">
        <f t="shared" si="9"/>
        <v>0</v>
      </c>
      <c r="J35" s="2">
        <f t="shared" si="10"/>
        <v>-0.78</v>
      </c>
      <c r="K35" s="4">
        <f t="shared" si="11"/>
        <v>-4670.6400000000003</v>
      </c>
    </row>
    <row r="36" spans="1:11" ht="27.75" customHeight="1">
      <c r="A36" s="11" t="s">
        <v>28</v>
      </c>
      <c r="B36" s="3" t="s">
        <v>81</v>
      </c>
      <c r="C36" s="2"/>
      <c r="D36" s="2"/>
      <c r="E36" s="2"/>
      <c r="F36" s="4">
        <f>SUM(F37:F54)</f>
        <v>132814.50289999996</v>
      </c>
      <c r="G36" s="2"/>
      <c r="H36" s="2"/>
      <c r="I36" s="4">
        <f>SUM(I37:I54)</f>
        <v>186547.59841400001</v>
      </c>
      <c r="J36" s="2"/>
      <c r="K36" s="4">
        <f t="shared" si="11"/>
        <v>53733.095514000044</v>
      </c>
    </row>
    <row r="37" spans="1:11" ht="20.25" customHeight="1">
      <c r="A37" s="11"/>
      <c r="B37" s="3" t="s">
        <v>12</v>
      </c>
      <c r="C37" s="2" t="s">
        <v>66</v>
      </c>
      <c r="D37" s="2">
        <v>1442</v>
      </c>
      <c r="E37" s="2">
        <v>9.4</v>
      </c>
      <c r="F37" s="4">
        <f t="shared" si="5"/>
        <v>13554.800000000001</v>
      </c>
      <c r="G37" s="2">
        <v>558.47</v>
      </c>
      <c r="H37" s="2">
        <v>9.4</v>
      </c>
      <c r="I37" s="4">
        <f t="shared" si="9"/>
        <v>5249.6180000000004</v>
      </c>
      <c r="J37" s="2">
        <f t="shared" si="10"/>
        <v>-883.53</v>
      </c>
      <c r="K37" s="4">
        <f t="shared" si="11"/>
        <v>-8305.1820000000007</v>
      </c>
    </row>
    <row r="38" spans="1:11" ht="20.25" customHeight="1">
      <c r="A38" s="11"/>
      <c r="B38" s="3" t="s">
        <v>13</v>
      </c>
      <c r="C38" s="2" t="s">
        <v>66</v>
      </c>
      <c r="D38" s="2"/>
      <c r="E38" s="2">
        <v>4.66</v>
      </c>
      <c r="F38" s="4">
        <f t="shared" si="5"/>
        <v>0</v>
      </c>
      <c r="G38" s="2">
        <v>291.81</v>
      </c>
      <c r="H38" s="2">
        <v>4.66</v>
      </c>
      <c r="I38" s="4">
        <f t="shared" si="9"/>
        <v>1359.8346000000001</v>
      </c>
      <c r="J38" s="2">
        <f t="shared" si="10"/>
        <v>291.81</v>
      </c>
      <c r="K38" s="4">
        <f t="shared" si="11"/>
        <v>1359.8346000000001</v>
      </c>
    </row>
    <row r="39" spans="1:11" ht="20.25" customHeight="1">
      <c r="A39" s="11"/>
      <c r="B39" s="3" t="s">
        <v>14</v>
      </c>
      <c r="C39" s="2" t="s">
        <v>29</v>
      </c>
      <c r="D39" s="2"/>
      <c r="E39" s="2">
        <v>14.3</v>
      </c>
      <c r="F39" s="4">
        <f t="shared" si="5"/>
        <v>0</v>
      </c>
      <c r="G39" s="2">
        <v>247.3</v>
      </c>
      <c r="H39" s="2">
        <v>14.3</v>
      </c>
      <c r="I39" s="4">
        <f t="shared" si="9"/>
        <v>3536.3900000000003</v>
      </c>
      <c r="J39" s="2">
        <f t="shared" si="10"/>
        <v>247.3</v>
      </c>
      <c r="K39" s="4">
        <f t="shared" si="11"/>
        <v>3536.3900000000003</v>
      </c>
    </row>
    <row r="40" spans="1:11" ht="20.25" customHeight="1">
      <c r="A40" s="11"/>
      <c r="B40" s="3" t="s">
        <v>30</v>
      </c>
      <c r="C40" s="2" t="s">
        <v>66</v>
      </c>
      <c r="D40" s="2">
        <v>276.5</v>
      </c>
      <c r="E40" s="2">
        <v>69.989999999999995</v>
      </c>
      <c r="F40" s="4">
        <f t="shared" si="5"/>
        <v>19352.234999999997</v>
      </c>
      <c r="G40" s="2">
        <v>246.1</v>
      </c>
      <c r="H40" s="2">
        <v>69.989999999999995</v>
      </c>
      <c r="I40" s="4">
        <f t="shared" si="9"/>
        <v>17224.538999999997</v>
      </c>
      <c r="J40" s="2">
        <f t="shared" si="10"/>
        <v>-30.400000000000006</v>
      </c>
      <c r="K40" s="4">
        <f t="shared" si="11"/>
        <v>-2127.6959999999999</v>
      </c>
    </row>
    <row r="41" spans="1:11" ht="20.25" customHeight="1">
      <c r="A41" s="11"/>
      <c r="B41" s="3" t="s">
        <v>17</v>
      </c>
      <c r="C41" s="2" t="s">
        <v>66</v>
      </c>
      <c r="D41" s="2">
        <v>9.23</v>
      </c>
      <c r="E41" s="2">
        <v>518.37</v>
      </c>
      <c r="F41" s="4">
        <f t="shared" si="5"/>
        <v>4784.5551000000005</v>
      </c>
      <c r="G41" s="2">
        <v>7.92</v>
      </c>
      <c r="H41" s="2">
        <v>518.37</v>
      </c>
      <c r="I41" s="4">
        <f t="shared" si="9"/>
        <v>4105.4903999999997</v>
      </c>
      <c r="J41" s="2">
        <f t="shared" si="10"/>
        <v>-1.3100000000000005</v>
      </c>
      <c r="K41" s="4">
        <f t="shared" si="11"/>
        <v>-679.06470000000081</v>
      </c>
    </row>
    <row r="42" spans="1:11" ht="20.25" customHeight="1">
      <c r="A42" s="11"/>
      <c r="B42" s="3" t="s">
        <v>31</v>
      </c>
      <c r="C42" s="2" t="s">
        <v>66</v>
      </c>
      <c r="D42" s="2">
        <v>57.04</v>
      </c>
      <c r="E42" s="2">
        <v>536.05999999999995</v>
      </c>
      <c r="F42" s="4">
        <f t="shared" si="5"/>
        <v>30576.862399999998</v>
      </c>
      <c r="G42" s="2">
        <v>0</v>
      </c>
      <c r="H42" s="2"/>
      <c r="I42" s="4">
        <f t="shared" si="9"/>
        <v>0</v>
      </c>
      <c r="J42" s="2">
        <f t="shared" si="10"/>
        <v>-57.04</v>
      </c>
      <c r="K42" s="4">
        <f t="shared" si="11"/>
        <v>-30576.862399999998</v>
      </c>
    </row>
    <row r="43" spans="1:11" ht="20.25" customHeight="1">
      <c r="A43" s="11"/>
      <c r="B43" s="3" t="s">
        <v>20</v>
      </c>
      <c r="C43" s="2" t="s">
        <v>66</v>
      </c>
      <c r="D43" s="2">
        <v>36.119999999999997</v>
      </c>
      <c r="E43" s="2">
        <v>575.25</v>
      </c>
      <c r="F43" s="4">
        <f t="shared" si="5"/>
        <v>20778.03</v>
      </c>
      <c r="G43" s="2">
        <v>0</v>
      </c>
      <c r="H43" s="2"/>
      <c r="I43" s="4">
        <f t="shared" si="9"/>
        <v>0</v>
      </c>
      <c r="J43" s="2">
        <f t="shared" si="10"/>
        <v>-36.119999999999997</v>
      </c>
      <c r="K43" s="4">
        <f t="shared" si="11"/>
        <v>-20778.03</v>
      </c>
    </row>
    <row r="44" spans="1:11" ht="20.25" customHeight="1">
      <c r="A44" s="11"/>
      <c r="B44" s="3" t="s">
        <v>32</v>
      </c>
      <c r="C44" s="2" t="s">
        <v>66</v>
      </c>
      <c r="D44" s="2"/>
      <c r="E44" s="2"/>
      <c r="F44" s="4">
        <f t="shared" si="5"/>
        <v>0</v>
      </c>
      <c r="G44" s="2">
        <v>127.2</v>
      </c>
      <c r="H44" s="2">
        <v>575.25</v>
      </c>
      <c r="I44" s="4">
        <f t="shared" si="9"/>
        <v>73171.8</v>
      </c>
      <c r="J44" s="2">
        <f t="shared" si="10"/>
        <v>127.2</v>
      </c>
      <c r="K44" s="4">
        <f t="shared" si="11"/>
        <v>73171.8</v>
      </c>
    </row>
    <row r="45" spans="1:11" ht="20.25" customHeight="1">
      <c r="A45" s="11"/>
      <c r="B45" s="3" t="s">
        <v>33</v>
      </c>
      <c r="C45" s="2" t="s">
        <v>66</v>
      </c>
      <c r="D45" s="2">
        <v>7.55</v>
      </c>
      <c r="E45" s="2">
        <v>575.25</v>
      </c>
      <c r="F45" s="4">
        <f t="shared" si="5"/>
        <v>4343.1374999999998</v>
      </c>
      <c r="G45" s="2">
        <v>19.329999999999998</v>
      </c>
      <c r="H45" s="2">
        <v>575.25</v>
      </c>
      <c r="I45" s="4">
        <f t="shared" si="9"/>
        <v>11119.582499999999</v>
      </c>
      <c r="J45" s="2">
        <f t="shared" si="10"/>
        <v>11.779999999999998</v>
      </c>
      <c r="K45" s="4">
        <f t="shared" si="11"/>
        <v>6776.4449999999988</v>
      </c>
    </row>
    <row r="46" spans="1:11" ht="20.25" customHeight="1">
      <c r="A46" s="11"/>
      <c r="B46" s="3" t="s">
        <v>23</v>
      </c>
      <c r="C46" s="2" t="s">
        <v>24</v>
      </c>
      <c r="D46" s="2">
        <v>32.299999999999997</v>
      </c>
      <c r="E46" s="2">
        <v>117.38</v>
      </c>
      <c r="F46" s="4">
        <f t="shared" si="5"/>
        <v>3791.3739999999993</v>
      </c>
      <c r="G46" s="2">
        <v>13.8</v>
      </c>
      <c r="H46" s="2">
        <v>117.38</v>
      </c>
      <c r="I46" s="4">
        <f t="shared" si="9"/>
        <v>1619.8440000000001</v>
      </c>
      <c r="J46" s="2">
        <f t="shared" si="10"/>
        <v>-18.499999999999996</v>
      </c>
      <c r="K46" s="4">
        <f t="shared" si="11"/>
        <v>-2171.5299999999993</v>
      </c>
    </row>
    <row r="47" spans="1:11" ht="20.25" customHeight="1">
      <c r="A47" s="11"/>
      <c r="B47" s="3" t="s">
        <v>25</v>
      </c>
      <c r="C47" s="2" t="s">
        <v>67</v>
      </c>
      <c r="D47" s="2">
        <v>27.36</v>
      </c>
      <c r="E47" s="2">
        <v>54.58</v>
      </c>
      <c r="F47" s="4">
        <f t="shared" si="5"/>
        <v>1493.3088</v>
      </c>
      <c r="G47" s="2">
        <v>4.0199999999999996</v>
      </c>
      <c r="H47" s="2">
        <v>54.58</v>
      </c>
      <c r="I47" s="4">
        <f t="shared" si="9"/>
        <v>219.41159999999996</v>
      </c>
      <c r="J47" s="2">
        <f t="shared" si="10"/>
        <v>-23.34</v>
      </c>
      <c r="K47" s="4">
        <f t="shared" si="11"/>
        <v>-1273.8972000000001</v>
      </c>
    </row>
    <row r="48" spans="1:11" ht="20.25" customHeight="1">
      <c r="A48" s="11"/>
      <c r="B48" s="3" t="s">
        <v>26</v>
      </c>
      <c r="C48" s="2" t="s">
        <v>66</v>
      </c>
      <c r="D48" s="2">
        <v>0.03</v>
      </c>
      <c r="E48" s="2">
        <v>22242.67</v>
      </c>
      <c r="F48" s="4">
        <f t="shared" si="5"/>
        <v>667.28009999999995</v>
      </c>
      <c r="G48" s="2">
        <v>8.2799999999999992E-3</v>
      </c>
      <c r="H48" s="2">
        <v>22242.55</v>
      </c>
      <c r="I48" s="4">
        <f t="shared" si="9"/>
        <v>184.16831399999998</v>
      </c>
      <c r="J48" s="2">
        <f t="shared" si="10"/>
        <v>-2.172E-2</v>
      </c>
      <c r="K48" s="4">
        <f t="shared" si="11"/>
        <v>-483.11178599999994</v>
      </c>
    </row>
    <row r="49" spans="1:11" ht="20.25" customHeight="1">
      <c r="A49" s="11"/>
      <c r="B49" s="3" t="s">
        <v>60</v>
      </c>
      <c r="C49" s="2" t="s">
        <v>27</v>
      </c>
      <c r="D49" s="2">
        <v>5.59</v>
      </c>
      <c r="E49" s="2">
        <v>5988</v>
      </c>
      <c r="F49" s="4">
        <f t="shared" si="5"/>
        <v>33472.92</v>
      </c>
      <c r="G49" s="2">
        <v>9.1199999999999992</v>
      </c>
      <c r="H49" s="2">
        <v>5988</v>
      </c>
      <c r="I49" s="4">
        <f t="shared" si="9"/>
        <v>54610.559999999998</v>
      </c>
      <c r="J49" s="2">
        <f t="shared" si="10"/>
        <v>3.5299999999999994</v>
      </c>
      <c r="K49" s="4">
        <f t="shared" si="11"/>
        <v>21137.64</v>
      </c>
    </row>
    <row r="50" spans="1:11" ht="20.25" customHeight="1">
      <c r="A50" s="11"/>
      <c r="B50" s="3" t="s">
        <v>34</v>
      </c>
      <c r="C50" s="2" t="s">
        <v>66</v>
      </c>
      <c r="D50" s="2"/>
      <c r="E50" s="2"/>
      <c r="F50" s="4"/>
      <c r="G50" s="2">
        <v>16</v>
      </c>
      <c r="H50" s="2">
        <v>76.540000000000006</v>
      </c>
      <c r="I50" s="4">
        <f t="shared" si="9"/>
        <v>1224.6400000000001</v>
      </c>
      <c r="J50" s="2">
        <f t="shared" si="10"/>
        <v>16</v>
      </c>
      <c r="K50" s="4">
        <f t="shared" ref="K50:K80" si="12">I50-F50</f>
        <v>1224.6400000000001</v>
      </c>
    </row>
    <row r="51" spans="1:11" ht="20.25" customHeight="1">
      <c r="A51" s="11"/>
      <c r="B51" s="3" t="s">
        <v>54</v>
      </c>
      <c r="C51" s="2" t="s">
        <v>66</v>
      </c>
      <c r="D51" s="2"/>
      <c r="E51" s="2"/>
      <c r="F51" s="4"/>
      <c r="G51" s="2">
        <v>16</v>
      </c>
      <c r="H51" s="2">
        <v>23.42</v>
      </c>
      <c r="I51" s="4">
        <f t="shared" ref="I51:I52" si="13">G51*H51</f>
        <v>374.72</v>
      </c>
      <c r="J51" s="2">
        <f t="shared" ref="J51:J52" si="14">G51-D51</f>
        <v>16</v>
      </c>
      <c r="K51" s="4">
        <f t="shared" ref="K51:K52" si="15">I51-F51</f>
        <v>374.72</v>
      </c>
    </row>
    <row r="52" spans="1:11" ht="20.25" customHeight="1">
      <c r="A52" s="11"/>
      <c r="B52" s="3" t="s">
        <v>78</v>
      </c>
      <c r="C52" s="2" t="s">
        <v>66</v>
      </c>
      <c r="D52" s="2"/>
      <c r="E52" s="2"/>
      <c r="F52" s="4"/>
      <c r="G52" s="2">
        <v>20</v>
      </c>
      <c r="H52" s="2">
        <v>131.69999999999999</v>
      </c>
      <c r="I52" s="4">
        <f t="shared" si="13"/>
        <v>2634</v>
      </c>
      <c r="J52" s="2">
        <f t="shared" si="14"/>
        <v>20</v>
      </c>
      <c r="K52" s="4">
        <f t="shared" si="15"/>
        <v>2634</v>
      </c>
    </row>
    <row r="53" spans="1:11" ht="20.25" customHeight="1">
      <c r="A53" s="11"/>
      <c r="B53" s="3" t="s">
        <v>35</v>
      </c>
      <c r="C53" s="2" t="s">
        <v>67</v>
      </c>
      <c r="D53" s="2"/>
      <c r="E53" s="2"/>
      <c r="F53" s="4"/>
      <c r="G53" s="2">
        <v>100</v>
      </c>
      <c r="H53" s="2">
        <v>97.13</v>
      </c>
      <c r="I53" s="4">
        <f t="shared" si="9"/>
        <v>9713</v>
      </c>
      <c r="J53" s="2">
        <f t="shared" si="10"/>
        <v>100</v>
      </c>
      <c r="K53" s="4">
        <f t="shared" si="12"/>
        <v>9713</v>
      </c>
    </row>
    <row r="54" spans="1:11" ht="20.25" customHeight="1">
      <c r="A54" s="11"/>
      <c r="B54" s="3" t="s">
        <v>36</v>
      </c>
      <c r="C54" s="2" t="s">
        <v>37</v>
      </c>
      <c r="D54" s="2"/>
      <c r="E54" s="2"/>
      <c r="F54" s="4"/>
      <c r="G54" s="2">
        <v>1</v>
      </c>
      <c r="H54" s="2">
        <v>200</v>
      </c>
      <c r="I54" s="4">
        <f t="shared" ref="I54:I82" si="16">G54*H54</f>
        <v>200</v>
      </c>
      <c r="J54" s="2">
        <f t="shared" ref="J54:J82" si="17">G54-D54</f>
        <v>1</v>
      </c>
      <c r="K54" s="4">
        <f t="shared" si="12"/>
        <v>200</v>
      </c>
    </row>
    <row r="55" spans="1:11" ht="30" customHeight="1">
      <c r="A55" s="11" t="s">
        <v>38</v>
      </c>
      <c r="B55" s="3" t="s">
        <v>82</v>
      </c>
      <c r="C55" s="2"/>
      <c r="D55" s="2"/>
      <c r="E55" s="2"/>
      <c r="F55" s="4">
        <f>SUM(F56:F66)</f>
        <v>244252.13330000004</v>
      </c>
      <c r="G55" s="2"/>
      <c r="H55" s="2"/>
      <c r="I55" s="4">
        <f>SUM(I56:I66)</f>
        <v>444027.76845640002</v>
      </c>
      <c r="J55" s="2"/>
      <c r="K55" s="4">
        <f t="shared" si="12"/>
        <v>199775.63515639998</v>
      </c>
    </row>
    <row r="56" spans="1:11" ht="20.25" customHeight="1">
      <c r="A56" s="11"/>
      <c r="B56" s="3" t="s">
        <v>12</v>
      </c>
      <c r="C56" s="2" t="s">
        <v>66</v>
      </c>
      <c r="D56" s="2">
        <v>3714.44</v>
      </c>
      <c r="E56" s="2">
        <v>9.4</v>
      </c>
      <c r="F56" s="4">
        <f t="shared" ref="F56:F80" si="18">D56*E56</f>
        <v>34915.736000000004</v>
      </c>
      <c r="G56" s="2">
        <v>8839.44</v>
      </c>
      <c r="H56" s="2">
        <v>9.4</v>
      </c>
      <c r="I56" s="4">
        <f t="shared" si="16"/>
        <v>83090.736000000004</v>
      </c>
      <c r="J56" s="2">
        <f t="shared" si="17"/>
        <v>5125</v>
      </c>
      <c r="K56" s="4">
        <f t="shared" si="12"/>
        <v>48175</v>
      </c>
    </row>
    <row r="57" spans="1:11" ht="20.25" customHeight="1">
      <c r="A57" s="11"/>
      <c r="B57" s="3" t="s">
        <v>13</v>
      </c>
      <c r="C57" s="2" t="s">
        <v>66</v>
      </c>
      <c r="D57" s="2">
        <v>237.06</v>
      </c>
      <c r="E57" s="2">
        <v>4.66</v>
      </c>
      <c r="F57" s="4">
        <f t="shared" si="18"/>
        <v>1104.6996000000001</v>
      </c>
      <c r="G57" s="2">
        <v>313.56</v>
      </c>
      <c r="H57" s="2">
        <v>4.66</v>
      </c>
      <c r="I57" s="4">
        <f t="shared" si="16"/>
        <v>1461.1896000000002</v>
      </c>
      <c r="J57" s="2">
        <f t="shared" si="17"/>
        <v>76.5</v>
      </c>
      <c r="K57" s="4">
        <f t="shared" si="12"/>
        <v>356.49</v>
      </c>
    </row>
    <row r="58" spans="1:11" ht="20.25" customHeight="1">
      <c r="A58" s="11"/>
      <c r="B58" s="3" t="s">
        <v>14</v>
      </c>
      <c r="C58" s="2" t="s">
        <v>66</v>
      </c>
      <c r="D58" s="2">
        <v>140.63</v>
      </c>
      <c r="E58" s="2">
        <v>14.3</v>
      </c>
      <c r="F58" s="4">
        <f t="shared" si="18"/>
        <v>2011.009</v>
      </c>
      <c r="G58" s="2">
        <v>199.3</v>
      </c>
      <c r="H58" s="2">
        <v>14.3</v>
      </c>
      <c r="I58" s="4">
        <f t="shared" si="16"/>
        <v>2849.9900000000002</v>
      </c>
      <c r="J58" s="2">
        <f t="shared" si="17"/>
        <v>58.670000000000016</v>
      </c>
      <c r="K58" s="4">
        <f t="shared" si="12"/>
        <v>838.98100000000022</v>
      </c>
    </row>
    <row r="59" spans="1:11" ht="20.25" customHeight="1">
      <c r="A59" s="11"/>
      <c r="B59" s="3" t="s">
        <v>39</v>
      </c>
      <c r="C59" s="2" t="s">
        <v>66</v>
      </c>
      <c r="D59" s="2">
        <v>60.27</v>
      </c>
      <c r="E59" s="2">
        <v>5.94</v>
      </c>
      <c r="F59" s="4">
        <f t="shared" si="18"/>
        <v>358.00380000000007</v>
      </c>
      <c r="G59" s="2">
        <v>66.430000000000007</v>
      </c>
      <c r="H59" s="2">
        <v>5.94</v>
      </c>
      <c r="I59" s="4">
        <f t="shared" si="16"/>
        <v>394.59420000000006</v>
      </c>
      <c r="J59" s="2">
        <f t="shared" si="17"/>
        <v>6.1600000000000037</v>
      </c>
      <c r="K59" s="4">
        <f t="shared" si="12"/>
        <v>36.590399999999988</v>
      </c>
    </row>
    <row r="60" spans="1:11" ht="20.25" customHeight="1">
      <c r="A60" s="11"/>
      <c r="B60" s="3" t="s">
        <v>17</v>
      </c>
      <c r="C60" s="2" t="s">
        <v>66</v>
      </c>
      <c r="D60" s="2">
        <v>25.85</v>
      </c>
      <c r="E60" s="2">
        <v>518.37</v>
      </c>
      <c r="F60" s="4">
        <f t="shared" si="18"/>
        <v>13399.864500000001</v>
      </c>
      <c r="G60" s="2">
        <v>45.722200000000001</v>
      </c>
      <c r="H60" s="2">
        <v>518.37</v>
      </c>
      <c r="I60" s="4">
        <f t="shared" si="16"/>
        <v>23701.016814000002</v>
      </c>
      <c r="J60" s="2">
        <f t="shared" si="17"/>
        <v>19.872199999999999</v>
      </c>
      <c r="K60" s="4">
        <f t="shared" si="12"/>
        <v>10301.152314000001</v>
      </c>
    </row>
    <row r="61" spans="1:11" ht="20.25" customHeight="1">
      <c r="A61" s="11"/>
      <c r="B61" s="3" t="s">
        <v>31</v>
      </c>
      <c r="C61" s="2" t="s">
        <v>66</v>
      </c>
      <c r="D61" s="2">
        <v>134.53</v>
      </c>
      <c r="E61" s="2">
        <v>536.05999999999995</v>
      </c>
      <c r="F61" s="4">
        <f t="shared" si="18"/>
        <v>72116.151799999992</v>
      </c>
      <c r="G61" s="2">
        <v>179.767</v>
      </c>
      <c r="H61" s="2">
        <v>536.05999999999995</v>
      </c>
      <c r="I61" s="4">
        <f t="shared" si="16"/>
        <v>96365.898019999993</v>
      </c>
      <c r="J61" s="2">
        <f t="shared" si="17"/>
        <v>45.236999999999995</v>
      </c>
      <c r="K61" s="4">
        <f t="shared" si="12"/>
        <v>24249.746220000001</v>
      </c>
    </row>
    <row r="62" spans="1:11" ht="20.25" customHeight="1">
      <c r="A62" s="11"/>
      <c r="B62" s="3" t="s">
        <v>20</v>
      </c>
      <c r="C62" s="2" t="s">
        <v>66</v>
      </c>
      <c r="D62" s="2">
        <v>65.08</v>
      </c>
      <c r="E62" s="2">
        <v>575.25</v>
      </c>
      <c r="F62" s="4">
        <f t="shared" si="18"/>
        <v>37437.269999999997</v>
      </c>
      <c r="G62" s="2">
        <v>113.373</v>
      </c>
      <c r="H62" s="2">
        <v>575.25</v>
      </c>
      <c r="I62" s="4">
        <f t="shared" si="16"/>
        <v>65217.818250000004</v>
      </c>
      <c r="J62" s="2">
        <f t="shared" si="17"/>
        <v>48.293000000000006</v>
      </c>
      <c r="K62" s="4">
        <f t="shared" si="12"/>
        <v>27780.548250000007</v>
      </c>
    </row>
    <row r="63" spans="1:11" ht="20.25" customHeight="1">
      <c r="A63" s="11"/>
      <c r="B63" s="3" t="s">
        <v>23</v>
      </c>
      <c r="C63" s="2" t="s">
        <v>24</v>
      </c>
      <c r="D63" s="2">
        <v>63.08</v>
      </c>
      <c r="E63" s="2">
        <v>117.38</v>
      </c>
      <c r="F63" s="4">
        <f t="shared" si="18"/>
        <v>7404.3303999999998</v>
      </c>
      <c r="G63" s="2">
        <v>86.6</v>
      </c>
      <c r="H63" s="2">
        <v>117.38</v>
      </c>
      <c r="I63" s="4">
        <f t="shared" si="16"/>
        <v>10165.107999999998</v>
      </c>
      <c r="J63" s="2">
        <f t="shared" si="17"/>
        <v>23.519999999999996</v>
      </c>
      <c r="K63" s="4">
        <f t="shared" si="12"/>
        <v>2760.7775999999985</v>
      </c>
    </row>
    <row r="64" spans="1:11" ht="20.25" customHeight="1">
      <c r="A64" s="11"/>
      <c r="B64" s="3" t="s">
        <v>25</v>
      </c>
      <c r="C64" s="2" t="s">
        <v>67</v>
      </c>
      <c r="D64" s="2">
        <v>44.6</v>
      </c>
      <c r="E64" s="2">
        <v>54.58</v>
      </c>
      <c r="F64" s="4">
        <f t="shared" si="18"/>
        <v>2434.268</v>
      </c>
      <c r="G64" s="2">
        <v>30.17</v>
      </c>
      <c r="H64" s="2">
        <v>54.58</v>
      </c>
      <c r="I64" s="4">
        <f t="shared" si="16"/>
        <v>1646.6786</v>
      </c>
      <c r="J64" s="2">
        <f t="shared" si="17"/>
        <v>-14.43</v>
      </c>
      <c r="K64" s="4">
        <f t="shared" si="12"/>
        <v>-787.58940000000007</v>
      </c>
    </row>
    <row r="65" spans="1:11" ht="20.25" customHeight="1">
      <c r="A65" s="11"/>
      <c r="B65" s="3" t="s">
        <v>26</v>
      </c>
      <c r="C65" s="2" t="s">
        <v>66</v>
      </c>
      <c r="D65" s="2">
        <v>0.06</v>
      </c>
      <c r="E65" s="2">
        <v>22242.67</v>
      </c>
      <c r="F65" s="4">
        <f t="shared" si="18"/>
        <v>1334.5601999999999</v>
      </c>
      <c r="G65" s="2">
        <v>5.1959999999999999E-2</v>
      </c>
      <c r="H65" s="2">
        <v>22242.69</v>
      </c>
      <c r="I65" s="4">
        <f t="shared" si="16"/>
        <v>1155.7301723999999</v>
      </c>
      <c r="J65" s="2">
        <f t="shared" si="17"/>
        <v>-8.0399999999999985E-3</v>
      </c>
      <c r="K65" s="4">
        <f t="shared" si="12"/>
        <v>-178.83002759999999</v>
      </c>
    </row>
    <row r="66" spans="1:11" ht="20.25" customHeight="1">
      <c r="A66" s="11"/>
      <c r="B66" s="3" t="s">
        <v>60</v>
      </c>
      <c r="C66" s="2" t="s">
        <v>27</v>
      </c>
      <c r="D66" s="2">
        <v>11.98</v>
      </c>
      <c r="E66" s="2">
        <v>5988</v>
      </c>
      <c r="F66" s="4">
        <f t="shared" si="18"/>
        <v>71736.240000000005</v>
      </c>
      <c r="G66" s="2">
        <v>26.3826</v>
      </c>
      <c r="H66" s="2">
        <v>5988</v>
      </c>
      <c r="I66" s="4">
        <f t="shared" si="16"/>
        <v>157979.00880000001</v>
      </c>
      <c r="J66" s="2">
        <f t="shared" si="17"/>
        <v>14.4026</v>
      </c>
      <c r="K66" s="4">
        <f t="shared" si="12"/>
        <v>86242.768800000005</v>
      </c>
    </row>
    <row r="67" spans="1:11" ht="29.25" customHeight="1">
      <c r="A67" s="11" t="s">
        <v>41</v>
      </c>
      <c r="B67" s="3" t="s">
        <v>83</v>
      </c>
      <c r="C67" s="2"/>
      <c r="D67" s="2"/>
      <c r="E67" s="2"/>
      <c r="F67" s="4">
        <f>SUM(F68:F83)</f>
        <v>123214.0523</v>
      </c>
      <c r="G67" s="2"/>
      <c r="H67" s="2"/>
      <c r="I67" s="4">
        <f>SUM(I68:I83)</f>
        <v>142979.388301</v>
      </c>
      <c r="J67" s="2"/>
      <c r="K67" s="4">
        <f t="shared" si="12"/>
        <v>19765.336001000003</v>
      </c>
    </row>
    <row r="68" spans="1:11" ht="20.25" customHeight="1">
      <c r="A68" s="11"/>
      <c r="B68" s="3" t="s">
        <v>12</v>
      </c>
      <c r="C68" s="2" t="s">
        <v>66</v>
      </c>
      <c r="D68" s="2">
        <v>2549.04</v>
      </c>
      <c r="E68" s="2">
        <v>9.4</v>
      </c>
      <c r="F68" s="4">
        <f t="shared" si="18"/>
        <v>23960.975999999999</v>
      </c>
      <c r="G68" s="2">
        <v>2050.9499999999998</v>
      </c>
      <c r="H68" s="2">
        <v>9.4</v>
      </c>
      <c r="I68" s="4">
        <f t="shared" si="16"/>
        <v>19278.93</v>
      </c>
      <c r="J68" s="2">
        <f t="shared" si="17"/>
        <v>-498.09000000000015</v>
      </c>
      <c r="K68" s="4">
        <f t="shared" si="12"/>
        <v>-4682.0459999999985</v>
      </c>
    </row>
    <row r="69" spans="1:11" ht="20.25" customHeight="1">
      <c r="A69" s="11"/>
      <c r="B69" s="3" t="s">
        <v>13</v>
      </c>
      <c r="C69" s="2" t="s">
        <v>66</v>
      </c>
      <c r="D69" s="2">
        <v>162.01</v>
      </c>
      <c r="E69" s="2">
        <v>4.66</v>
      </c>
      <c r="F69" s="4">
        <f t="shared" si="18"/>
        <v>754.96659999999997</v>
      </c>
      <c r="G69" s="2">
        <v>482.05360000000002</v>
      </c>
      <c r="H69" s="2">
        <v>4.66</v>
      </c>
      <c r="I69" s="4">
        <f t="shared" si="16"/>
        <v>2246.369776</v>
      </c>
      <c r="J69" s="2">
        <f t="shared" si="17"/>
        <v>320.04360000000003</v>
      </c>
      <c r="K69" s="4">
        <f t="shared" si="12"/>
        <v>1491.403176</v>
      </c>
    </row>
    <row r="70" spans="1:11" ht="20.25" customHeight="1">
      <c r="A70" s="11"/>
      <c r="B70" s="3" t="s">
        <v>14</v>
      </c>
      <c r="C70" s="2" t="s">
        <v>66</v>
      </c>
      <c r="D70" s="2">
        <v>96.11</v>
      </c>
      <c r="E70" s="2">
        <v>14.3</v>
      </c>
      <c r="F70" s="4">
        <f t="shared" si="18"/>
        <v>1374.373</v>
      </c>
      <c r="G70" s="2">
        <v>122.556</v>
      </c>
      <c r="H70" s="2">
        <v>14.3</v>
      </c>
      <c r="I70" s="4">
        <f t="shared" si="16"/>
        <v>1752.5508</v>
      </c>
      <c r="J70" s="2">
        <f t="shared" si="17"/>
        <v>26.445999999999998</v>
      </c>
      <c r="K70" s="4">
        <f t="shared" si="12"/>
        <v>378.17779999999993</v>
      </c>
    </row>
    <row r="71" spans="1:11" ht="20.25" customHeight="1">
      <c r="A71" s="11"/>
      <c r="B71" s="3" t="s">
        <v>39</v>
      </c>
      <c r="C71" s="2" t="s">
        <v>66</v>
      </c>
      <c r="D71" s="2">
        <v>41.19</v>
      </c>
      <c r="E71" s="2">
        <v>5.94</v>
      </c>
      <c r="F71" s="4">
        <f t="shared" si="18"/>
        <v>244.6686</v>
      </c>
      <c r="G71" s="2">
        <v>285.964</v>
      </c>
      <c r="H71" s="2">
        <v>5.94</v>
      </c>
      <c r="I71" s="4">
        <f t="shared" si="16"/>
        <v>1698.62616</v>
      </c>
      <c r="J71" s="2">
        <f t="shared" si="17"/>
        <v>244.774</v>
      </c>
      <c r="K71" s="4">
        <f t="shared" si="12"/>
        <v>1453.9575600000001</v>
      </c>
    </row>
    <row r="72" spans="1:11" ht="20.25" customHeight="1">
      <c r="A72" s="11"/>
      <c r="B72" s="3" t="s">
        <v>20</v>
      </c>
      <c r="C72" s="2" t="s">
        <v>66</v>
      </c>
      <c r="D72" s="2">
        <v>46.55</v>
      </c>
      <c r="E72" s="2">
        <v>575.25</v>
      </c>
      <c r="F72" s="4">
        <f t="shared" si="18"/>
        <v>26777.887499999997</v>
      </c>
      <c r="G72" s="2">
        <v>47.228999999999999</v>
      </c>
      <c r="H72" s="2">
        <v>575.25</v>
      </c>
      <c r="I72" s="4">
        <f t="shared" si="16"/>
        <v>27168.482250000001</v>
      </c>
      <c r="J72" s="2">
        <f t="shared" si="17"/>
        <v>0.67900000000000205</v>
      </c>
      <c r="K72" s="4">
        <f t="shared" si="12"/>
        <v>390.59475000000384</v>
      </c>
    </row>
    <row r="73" spans="1:11" ht="20.25" customHeight="1">
      <c r="A73" s="11"/>
      <c r="B73" s="3" t="s">
        <v>31</v>
      </c>
      <c r="C73" s="2" t="s">
        <v>66</v>
      </c>
      <c r="D73" s="2">
        <v>52.29</v>
      </c>
      <c r="E73" s="2">
        <v>536.05999999999995</v>
      </c>
      <c r="F73" s="4">
        <f t="shared" si="18"/>
        <v>28030.577399999998</v>
      </c>
      <c r="G73" s="2">
        <v>68.400000000000006</v>
      </c>
      <c r="H73" s="2">
        <v>536.05999999999995</v>
      </c>
      <c r="I73" s="4">
        <f t="shared" si="16"/>
        <v>36666.504000000001</v>
      </c>
      <c r="J73" s="2">
        <f t="shared" si="17"/>
        <v>16.110000000000007</v>
      </c>
      <c r="K73" s="4">
        <f t="shared" si="12"/>
        <v>8635.9266000000025</v>
      </c>
    </row>
    <row r="74" spans="1:11" s="9" customFormat="1" ht="20.25" customHeight="1">
      <c r="A74" s="5"/>
      <c r="B74" s="6" t="s">
        <v>42</v>
      </c>
      <c r="C74" s="7" t="s">
        <v>71</v>
      </c>
      <c r="D74" s="7">
        <v>9.0500000000000007</v>
      </c>
      <c r="E74" s="7">
        <v>131.69999999999999</v>
      </c>
      <c r="F74" s="8">
        <f t="shared" si="18"/>
        <v>1191.885</v>
      </c>
      <c r="G74" s="7">
        <v>5.44</v>
      </c>
      <c r="H74" s="7">
        <v>131.69999999999999</v>
      </c>
      <c r="I74" s="8">
        <f t="shared" si="16"/>
        <v>716.44799999999998</v>
      </c>
      <c r="J74" s="7">
        <f t="shared" si="17"/>
        <v>-3.6100000000000003</v>
      </c>
      <c r="K74" s="8">
        <f t="shared" si="12"/>
        <v>-475.43700000000001</v>
      </c>
    </row>
    <row r="75" spans="1:11" s="9" customFormat="1" ht="20.25" customHeight="1">
      <c r="A75" s="5"/>
      <c r="B75" s="6" t="s">
        <v>43</v>
      </c>
      <c r="C75" s="7" t="s">
        <v>71</v>
      </c>
      <c r="D75" s="7">
        <v>9.0500000000000007</v>
      </c>
      <c r="E75" s="7">
        <v>159.22</v>
      </c>
      <c r="F75" s="8">
        <f t="shared" si="18"/>
        <v>1440.941</v>
      </c>
      <c r="G75" s="7">
        <v>5.44</v>
      </c>
      <c r="H75" s="7">
        <v>159.22</v>
      </c>
      <c r="I75" s="8">
        <f t="shared" si="16"/>
        <v>866.15680000000009</v>
      </c>
      <c r="J75" s="7">
        <f t="shared" si="17"/>
        <v>-3.6100000000000003</v>
      </c>
      <c r="K75" s="8">
        <f t="shared" si="12"/>
        <v>-574.78419999999994</v>
      </c>
    </row>
    <row r="76" spans="1:11" s="9" customFormat="1" ht="20.25" customHeight="1">
      <c r="A76" s="5"/>
      <c r="B76" s="6" t="s">
        <v>44</v>
      </c>
      <c r="C76" s="7" t="s">
        <v>71</v>
      </c>
      <c r="D76" s="7">
        <v>9.0500000000000007</v>
      </c>
      <c r="E76" s="7">
        <v>131.69999999999999</v>
      </c>
      <c r="F76" s="8">
        <f t="shared" si="18"/>
        <v>1191.885</v>
      </c>
      <c r="G76" s="7">
        <v>5.44</v>
      </c>
      <c r="H76" s="7">
        <v>131.69999999999999</v>
      </c>
      <c r="I76" s="8">
        <f t="shared" si="16"/>
        <v>716.44799999999998</v>
      </c>
      <c r="J76" s="7">
        <f t="shared" si="17"/>
        <v>-3.6100000000000003</v>
      </c>
      <c r="K76" s="8">
        <f t="shared" si="12"/>
        <v>-475.43700000000001</v>
      </c>
    </row>
    <row r="77" spans="1:11" ht="20.25" customHeight="1">
      <c r="A77" s="11"/>
      <c r="B77" s="3" t="s">
        <v>40</v>
      </c>
      <c r="C77" s="2" t="s">
        <v>24</v>
      </c>
      <c r="D77" s="2">
        <v>16</v>
      </c>
      <c r="E77" s="2">
        <v>21.35</v>
      </c>
      <c r="F77" s="4">
        <f t="shared" si="18"/>
        <v>341.6</v>
      </c>
      <c r="G77" s="2">
        <v>17.5</v>
      </c>
      <c r="H77" s="2">
        <v>21.35</v>
      </c>
      <c r="I77" s="4">
        <f t="shared" si="16"/>
        <v>373.625</v>
      </c>
      <c r="J77" s="2">
        <f t="shared" si="17"/>
        <v>1.5</v>
      </c>
      <c r="K77" s="4">
        <f t="shared" si="12"/>
        <v>32.024999999999977</v>
      </c>
    </row>
    <row r="78" spans="1:11" ht="20.25" customHeight="1">
      <c r="A78" s="11"/>
      <c r="B78" s="3" t="s">
        <v>23</v>
      </c>
      <c r="C78" s="2" t="s">
        <v>24</v>
      </c>
      <c r="D78" s="2">
        <v>14.1</v>
      </c>
      <c r="E78" s="2">
        <v>117.38</v>
      </c>
      <c r="F78" s="4">
        <f t="shared" si="18"/>
        <v>1655.058</v>
      </c>
      <c r="G78" s="2">
        <v>11.5</v>
      </c>
      <c r="H78" s="2">
        <v>117.38</v>
      </c>
      <c r="I78" s="4">
        <f t="shared" si="16"/>
        <v>1349.87</v>
      </c>
      <c r="J78" s="2">
        <f t="shared" si="17"/>
        <v>-2.5999999999999996</v>
      </c>
      <c r="K78" s="4">
        <f t="shared" si="12"/>
        <v>-305.1880000000001</v>
      </c>
    </row>
    <row r="79" spans="1:11" ht="20.25" customHeight="1">
      <c r="A79" s="11"/>
      <c r="B79" s="3" t="s">
        <v>25</v>
      </c>
      <c r="C79" s="2" t="s">
        <v>67</v>
      </c>
      <c r="D79" s="2">
        <v>9.49</v>
      </c>
      <c r="E79" s="2">
        <v>54.58</v>
      </c>
      <c r="F79" s="4">
        <f t="shared" si="18"/>
        <v>517.96420000000001</v>
      </c>
      <c r="G79" s="2">
        <v>6.87</v>
      </c>
      <c r="H79" s="2">
        <v>54.58</v>
      </c>
      <c r="I79" s="4">
        <f t="shared" si="16"/>
        <v>374.96460000000002</v>
      </c>
      <c r="J79" s="2">
        <f t="shared" si="17"/>
        <v>-2.62</v>
      </c>
      <c r="K79" s="4">
        <f t="shared" si="12"/>
        <v>-142.99959999999999</v>
      </c>
    </row>
    <row r="80" spans="1:11" ht="20.25" customHeight="1">
      <c r="A80" s="11"/>
      <c r="B80" s="3" t="s">
        <v>26</v>
      </c>
      <c r="C80" s="2" t="s">
        <v>66</v>
      </c>
      <c r="D80" s="2">
        <v>0.01</v>
      </c>
      <c r="E80" s="2">
        <v>22243</v>
      </c>
      <c r="F80" s="4">
        <f t="shared" si="18"/>
        <v>222.43</v>
      </c>
      <c r="G80" s="2">
        <v>1.15E-2</v>
      </c>
      <c r="H80" s="2">
        <v>22242.61</v>
      </c>
      <c r="I80" s="4">
        <f t="shared" si="16"/>
        <v>255.79001500000001</v>
      </c>
      <c r="J80" s="2">
        <f t="shared" si="17"/>
        <v>1.4999999999999996E-3</v>
      </c>
      <c r="K80" s="4">
        <f t="shared" si="12"/>
        <v>33.360015000000004</v>
      </c>
    </row>
    <row r="81" spans="1:11" ht="20.25" customHeight="1">
      <c r="A81" s="11"/>
      <c r="B81" s="3" t="s">
        <v>60</v>
      </c>
      <c r="C81" s="2" t="s">
        <v>27</v>
      </c>
      <c r="D81" s="2">
        <v>5.93</v>
      </c>
      <c r="E81" s="2">
        <v>5988</v>
      </c>
      <c r="F81" s="4">
        <f t="shared" ref="F81:F100" si="19">D81*E81</f>
        <v>35508.839999999997</v>
      </c>
      <c r="G81" s="2">
        <v>6.9378000000000002</v>
      </c>
      <c r="H81" s="2">
        <v>5988</v>
      </c>
      <c r="I81" s="4">
        <f t="shared" si="16"/>
        <v>41543.546399999999</v>
      </c>
      <c r="J81" s="2">
        <f t="shared" si="17"/>
        <v>1.0078000000000005</v>
      </c>
      <c r="K81" s="4">
        <f t="shared" ref="K81:K111" si="20">I81-F81</f>
        <v>6034.7064000000028</v>
      </c>
    </row>
    <row r="82" spans="1:11" ht="20.25" customHeight="1">
      <c r="A82" s="11"/>
      <c r="B82" s="3" t="s">
        <v>15</v>
      </c>
      <c r="C82" s="2" t="s">
        <v>66</v>
      </c>
      <c r="D82" s="2"/>
      <c r="E82" s="2"/>
      <c r="F82" s="4"/>
      <c r="G82" s="2">
        <v>38.130000000000003</v>
      </c>
      <c r="H82" s="2">
        <v>179.05</v>
      </c>
      <c r="I82" s="4">
        <f t="shared" si="16"/>
        <v>6827.1765000000005</v>
      </c>
      <c r="J82" s="2">
        <f t="shared" si="17"/>
        <v>38.130000000000003</v>
      </c>
      <c r="K82" s="4">
        <f t="shared" si="20"/>
        <v>6827.1765000000005</v>
      </c>
    </row>
    <row r="83" spans="1:11" ht="20.25" customHeight="1">
      <c r="A83" s="11"/>
      <c r="B83" s="3" t="s">
        <v>68</v>
      </c>
      <c r="C83" s="2" t="s">
        <v>67</v>
      </c>
      <c r="D83" s="2"/>
      <c r="E83" s="2"/>
      <c r="F83" s="4"/>
      <c r="G83" s="2">
        <v>127.1</v>
      </c>
      <c r="H83" s="2">
        <v>9</v>
      </c>
      <c r="I83" s="4">
        <f t="shared" ref="I83:I111" si="21">G83*H83</f>
        <v>1143.8999999999999</v>
      </c>
      <c r="J83" s="2">
        <f t="shared" ref="J83:J111" si="22">G83-D83</f>
        <v>127.1</v>
      </c>
      <c r="K83" s="4">
        <f t="shared" si="20"/>
        <v>1143.8999999999999</v>
      </c>
    </row>
    <row r="84" spans="1:11" ht="21" customHeight="1">
      <c r="A84" s="11" t="s">
        <v>45</v>
      </c>
      <c r="B84" s="3" t="s">
        <v>70</v>
      </c>
      <c r="C84" s="2"/>
      <c r="D84" s="2"/>
      <c r="E84" s="2"/>
      <c r="F84" s="4">
        <f>SUM(F85:F86)</f>
        <v>57987.205000000002</v>
      </c>
      <c r="G84" s="2"/>
      <c r="H84" s="2"/>
      <c r="I84" s="4">
        <f t="shared" si="21"/>
        <v>0</v>
      </c>
      <c r="J84" s="2"/>
      <c r="K84" s="4">
        <f t="shared" si="20"/>
        <v>-57987.205000000002</v>
      </c>
    </row>
    <row r="85" spans="1:11" ht="20.25" customHeight="1">
      <c r="A85" s="11"/>
      <c r="B85" s="3" t="s">
        <v>12</v>
      </c>
      <c r="C85" s="2" t="s">
        <v>66</v>
      </c>
      <c r="D85" s="2">
        <v>5511.7</v>
      </c>
      <c r="E85" s="2">
        <v>9.4</v>
      </c>
      <c r="F85" s="4">
        <f t="shared" si="19"/>
        <v>51809.98</v>
      </c>
      <c r="G85" s="2"/>
      <c r="H85" s="2"/>
      <c r="I85" s="4">
        <f t="shared" si="21"/>
        <v>0</v>
      </c>
      <c r="J85" s="2">
        <f t="shared" si="22"/>
        <v>-5511.7</v>
      </c>
      <c r="K85" s="4">
        <f t="shared" si="20"/>
        <v>-51809.98</v>
      </c>
    </row>
    <row r="86" spans="1:11" ht="20.25" customHeight="1">
      <c r="A86" s="11"/>
      <c r="B86" s="3" t="s">
        <v>15</v>
      </c>
      <c r="C86" s="2" t="s">
        <v>66</v>
      </c>
      <c r="D86" s="2">
        <v>34.5</v>
      </c>
      <c r="E86" s="2">
        <v>179.05</v>
      </c>
      <c r="F86" s="4">
        <f t="shared" si="19"/>
        <v>6177.2250000000004</v>
      </c>
      <c r="G86" s="2"/>
      <c r="H86" s="2"/>
      <c r="I86" s="4">
        <f t="shared" si="21"/>
        <v>0</v>
      </c>
      <c r="J86" s="2">
        <f t="shared" si="22"/>
        <v>-34.5</v>
      </c>
      <c r="K86" s="4">
        <f t="shared" si="20"/>
        <v>-6177.2250000000004</v>
      </c>
    </row>
    <row r="87" spans="1:11" ht="20.25" customHeight="1">
      <c r="A87" s="11" t="s">
        <v>46</v>
      </c>
      <c r="B87" s="3" t="s">
        <v>69</v>
      </c>
      <c r="C87" s="2"/>
      <c r="D87" s="2"/>
      <c r="E87" s="2"/>
      <c r="F87" s="4">
        <f>SUM(F88:F99)</f>
        <v>130687.59789999998</v>
      </c>
      <c r="G87" s="2"/>
      <c r="H87" s="2"/>
      <c r="I87" s="4">
        <f t="shared" si="21"/>
        <v>0</v>
      </c>
      <c r="J87" s="2">
        <f t="shared" si="22"/>
        <v>0</v>
      </c>
      <c r="K87" s="4">
        <f t="shared" si="20"/>
        <v>-130687.59789999998</v>
      </c>
    </row>
    <row r="88" spans="1:11" ht="20.25" customHeight="1">
      <c r="A88" s="11"/>
      <c r="B88" s="3" t="s">
        <v>17</v>
      </c>
      <c r="C88" s="2" t="s">
        <v>66</v>
      </c>
      <c r="D88" s="2">
        <v>3.2</v>
      </c>
      <c r="E88" s="2">
        <v>518.37</v>
      </c>
      <c r="F88" s="4">
        <f t="shared" si="19"/>
        <v>1658.7840000000001</v>
      </c>
      <c r="G88" s="2"/>
      <c r="H88" s="2"/>
      <c r="I88" s="4">
        <f t="shared" si="21"/>
        <v>0</v>
      </c>
      <c r="J88" s="2">
        <f t="shared" si="22"/>
        <v>-3.2</v>
      </c>
      <c r="K88" s="4">
        <f t="shared" si="20"/>
        <v>-1658.7840000000001</v>
      </c>
    </row>
    <row r="89" spans="1:11" ht="20.25" customHeight="1">
      <c r="A89" s="11"/>
      <c r="B89" s="3" t="s">
        <v>47</v>
      </c>
      <c r="C89" s="2" t="s">
        <v>66</v>
      </c>
      <c r="D89" s="2">
        <v>87.15</v>
      </c>
      <c r="E89" s="2">
        <v>560.58000000000004</v>
      </c>
      <c r="F89" s="4">
        <f t="shared" si="19"/>
        <v>48854.547000000006</v>
      </c>
      <c r="G89" s="2"/>
      <c r="H89" s="2"/>
      <c r="I89" s="4">
        <f t="shared" si="21"/>
        <v>0</v>
      </c>
      <c r="J89" s="2">
        <f t="shared" si="22"/>
        <v>-87.15</v>
      </c>
      <c r="K89" s="4">
        <f t="shared" si="20"/>
        <v>-48854.547000000006</v>
      </c>
    </row>
    <row r="90" spans="1:11" ht="20.25" customHeight="1">
      <c r="A90" s="11"/>
      <c r="B90" s="3" t="s">
        <v>48</v>
      </c>
      <c r="C90" s="2" t="s">
        <v>66</v>
      </c>
      <c r="D90" s="2">
        <v>19.77</v>
      </c>
      <c r="E90" s="2">
        <v>675.53</v>
      </c>
      <c r="F90" s="4">
        <f t="shared" si="19"/>
        <v>13355.228099999998</v>
      </c>
      <c r="G90" s="2"/>
      <c r="H90" s="2"/>
      <c r="I90" s="4">
        <f t="shared" si="21"/>
        <v>0</v>
      </c>
      <c r="J90" s="2">
        <f t="shared" si="22"/>
        <v>-19.77</v>
      </c>
      <c r="K90" s="4">
        <f t="shared" si="20"/>
        <v>-13355.228099999998</v>
      </c>
    </row>
    <row r="91" spans="1:11" ht="20.25" customHeight="1">
      <c r="A91" s="11"/>
      <c r="B91" s="3" t="s">
        <v>49</v>
      </c>
      <c r="C91" s="2" t="s">
        <v>66</v>
      </c>
      <c r="D91" s="2">
        <v>4.3</v>
      </c>
      <c r="E91" s="2">
        <v>657.79</v>
      </c>
      <c r="F91" s="4">
        <f t="shared" si="19"/>
        <v>2828.4969999999998</v>
      </c>
      <c r="G91" s="2"/>
      <c r="H91" s="2"/>
      <c r="I91" s="4">
        <f t="shared" si="21"/>
        <v>0</v>
      </c>
      <c r="J91" s="2">
        <f t="shared" si="22"/>
        <v>-4.3</v>
      </c>
      <c r="K91" s="4">
        <f t="shared" si="20"/>
        <v>-2828.4969999999998</v>
      </c>
    </row>
    <row r="92" spans="1:11" ht="20.25" customHeight="1">
      <c r="A92" s="11"/>
      <c r="B92" s="3" t="s">
        <v>50</v>
      </c>
      <c r="C92" s="2" t="s">
        <v>66</v>
      </c>
      <c r="D92" s="2">
        <v>5.42</v>
      </c>
      <c r="E92" s="2">
        <v>657.79</v>
      </c>
      <c r="F92" s="4">
        <f t="shared" si="19"/>
        <v>3565.2217999999998</v>
      </c>
      <c r="G92" s="2"/>
      <c r="H92" s="2"/>
      <c r="I92" s="4">
        <f t="shared" si="21"/>
        <v>0</v>
      </c>
      <c r="J92" s="2">
        <f t="shared" si="22"/>
        <v>-5.42</v>
      </c>
      <c r="K92" s="4">
        <f t="shared" si="20"/>
        <v>-3565.2217999999998</v>
      </c>
    </row>
    <row r="93" spans="1:11" ht="20.25" customHeight="1">
      <c r="A93" s="11"/>
      <c r="B93" s="3" t="s">
        <v>51</v>
      </c>
      <c r="C93" s="2" t="s">
        <v>66</v>
      </c>
      <c r="D93" s="2">
        <v>44.64</v>
      </c>
      <c r="E93" s="2">
        <v>657.79</v>
      </c>
      <c r="F93" s="4">
        <f t="shared" si="19"/>
        <v>29363.745599999998</v>
      </c>
      <c r="G93" s="2"/>
      <c r="H93" s="2"/>
      <c r="I93" s="4">
        <f t="shared" si="21"/>
        <v>0</v>
      </c>
      <c r="J93" s="2">
        <f t="shared" si="22"/>
        <v>-44.64</v>
      </c>
      <c r="K93" s="4">
        <f t="shared" si="20"/>
        <v>-29363.745599999998</v>
      </c>
    </row>
    <row r="94" spans="1:11" ht="20.25" customHeight="1">
      <c r="A94" s="11"/>
      <c r="B94" s="3" t="s">
        <v>52</v>
      </c>
      <c r="C94" s="2" t="s">
        <v>37</v>
      </c>
      <c r="D94" s="2">
        <v>20</v>
      </c>
      <c r="E94" s="2">
        <v>785.76</v>
      </c>
      <c r="F94" s="4">
        <f t="shared" si="19"/>
        <v>15715.2</v>
      </c>
      <c r="G94" s="2"/>
      <c r="H94" s="2"/>
      <c r="I94" s="4">
        <f t="shared" si="21"/>
        <v>0</v>
      </c>
      <c r="J94" s="2">
        <f t="shared" si="22"/>
        <v>-20</v>
      </c>
      <c r="K94" s="4">
        <f t="shared" si="20"/>
        <v>-15715.2</v>
      </c>
    </row>
    <row r="95" spans="1:11" ht="20.25" customHeight="1">
      <c r="A95" s="11"/>
      <c r="B95" s="3" t="s">
        <v>53</v>
      </c>
      <c r="C95" s="2" t="s">
        <v>66</v>
      </c>
      <c r="D95" s="2">
        <v>44.64</v>
      </c>
      <c r="E95" s="2">
        <v>76.540000000000006</v>
      </c>
      <c r="F95" s="4">
        <f t="shared" si="19"/>
        <v>3416.7456000000002</v>
      </c>
      <c r="G95" s="2"/>
      <c r="H95" s="2"/>
      <c r="I95" s="4">
        <f t="shared" si="21"/>
        <v>0</v>
      </c>
      <c r="J95" s="2">
        <f t="shared" si="22"/>
        <v>-44.64</v>
      </c>
      <c r="K95" s="4">
        <f t="shared" si="20"/>
        <v>-3416.7456000000002</v>
      </c>
    </row>
    <row r="96" spans="1:11" ht="20.25" customHeight="1">
      <c r="A96" s="11"/>
      <c r="B96" s="3" t="s">
        <v>54</v>
      </c>
      <c r="C96" s="2" t="s">
        <v>66</v>
      </c>
      <c r="D96" s="2">
        <v>44.64</v>
      </c>
      <c r="E96" s="2">
        <v>23.42</v>
      </c>
      <c r="F96" s="4">
        <f t="shared" si="19"/>
        <v>1045.4688000000001</v>
      </c>
      <c r="G96" s="2"/>
      <c r="H96" s="2"/>
      <c r="I96" s="4">
        <f t="shared" si="21"/>
        <v>0</v>
      </c>
      <c r="J96" s="2">
        <f t="shared" si="22"/>
        <v>-44.64</v>
      </c>
      <c r="K96" s="4">
        <f t="shared" si="20"/>
        <v>-1045.4688000000001</v>
      </c>
    </row>
    <row r="97" spans="1:11" ht="20.25" customHeight="1">
      <c r="A97" s="11"/>
      <c r="B97" s="3" t="s">
        <v>40</v>
      </c>
      <c r="C97" s="2" t="s">
        <v>24</v>
      </c>
      <c r="D97" s="2">
        <v>4</v>
      </c>
      <c r="E97" s="2">
        <v>21.35</v>
      </c>
      <c r="F97" s="4">
        <f t="shared" si="19"/>
        <v>85.4</v>
      </c>
      <c r="G97" s="2"/>
      <c r="H97" s="2"/>
      <c r="I97" s="4">
        <f t="shared" si="21"/>
        <v>0</v>
      </c>
      <c r="J97" s="2">
        <f t="shared" si="22"/>
        <v>-4</v>
      </c>
      <c r="K97" s="4">
        <f t="shared" si="20"/>
        <v>-85.4</v>
      </c>
    </row>
    <row r="98" spans="1:11" ht="20.25" customHeight="1">
      <c r="A98" s="11"/>
      <c r="B98" s="3" t="s">
        <v>60</v>
      </c>
      <c r="C98" s="2" t="s">
        <v>27</v>
      </c>
      <c r="D98" s="2">
        <v>1.77</v>
      </c>
      <c r="E98" s="2">
        <v>5988</v>
      </c>
      <c r="F98" s="4">
        <f t="shared" si="19"/>
        <v>10598.76</v>
      </c>
      <c r="G98" s="2"/>
      <c r="H98" s="2"/>
      <c r="I98" s="4">
        <f t="shared" si="21"/>
        <v>0</v>
      </c>
      <c r="J98" s="2">
        <f t="shared" si="22"/>
        <v>-1.77</v>
      </c>
      <c r="K98" s="4">
        <f t="shared" si="20"/>
        <v>-10598.76</v>
      </c>
    </row>
    <row r="99" spans="1:11" ht="20.25" customHeight="1">
      <c r="A99" s="11"/>
      <c r="B99" s="3" t="s">
        <v>36</v>
      </c>
      <c r="C99" s="2" t="s">
        <v>37</v>
      </c>
      <c r="D99" s="2">
        <v>1</v>
      </c>
      <c r="E99" s="2">
        <v>200</v>
      </c>
      <c r="F99" s="4">
        <f t="shared" si="19"/>
        <v>200</v>
      </c>
      <c r="G99" s="2"/>
      <c r="H99" s="2"/>
      <c r="I99" s="4">
        <f t="shared" si="21"/>
        <v>0</v>
      </c>
      <c r="J99" s="2">
        <f t="shared" si="22"/>
        <v>-1</v>
      </c>
      <c r="K99" s="4">
        <f t="shared" si="20"/>
        <v>-200</v>
      </c>
    </row>
    <row r="100" spans="1:11" ht="20.25" customHeight="1">
      <c r="A100" s="11" t="s">
        <v>55</v>
      </c>
      <c r="B100" s="3" t="s">
        <v>65</v>
      </c>
      <c r="C100" s="2"/>
      <c r="D100" s="2"/>
      <c r="E100" s="2"/>
      <c r="F100" s="4">
        <f t="shared" si="19"/>
        <v>0</v>
      </c>
      <c r="G100" s="2"/>
      <c r="H100" s="2"/>
      <c r="I100" s="4">
        <f>SUM(I101:I103)</f>
        <v>22580.405500000001</v>
      </c>
      <c r="J100" s="2"/>
      <c r="K100" s="4">
        <f t="shared" si="20"/>
        <v>22580.405500000001</v>
      </c>
    </row>
    <row r="101" spans="1:11" ht="20.25" customHeight="1">
      <c r="A101" s="11"/>
      <c r="B101" s="3" t="s">
        <v>13</v>
      </c>
      <c r="C101" s="2" t="s">
        <v>66</v>
      </c>
      <c r="D101" s="2"/>
      <c r="E101" s="2"/>
      <c r="F101" s="4"/>
      <c r="G101" s="2">
        <v>1189</v>
      </c>
      <c r="H101" s="2">
        <v>4.66</v>
      </c>
      <c r="I101" s="4">
        <f t="shared" si="21"/>
        <v>5540.74</v>
      </c>
      <c r="J101" s="2">
        <f t="shared" si="22"/>
        <v>1189</v>
      </c>
      <c r="K101" s="4">
        <f t="shared" si="20"/>
        <v>5540.74</v>
      </c>
    </row>
    <row r="102" spans="1:11" ht="20.25" customHeight="1">
      <c r="A102" s="11"/>
      <c r="B102" s="3" t="s">
        <v>15</v>
      </c>
      <c r="C102" s="2" t="s">
        <v>66</v>
      </c>
      <c r="D102" s="2"/>
      <c r="E102" s="2"/>
      <c r="F102" s="4"/>
      <c r="G102" s="2">
        <v>81.510000000000005</v>
      </c>
      <c r="H102" s="2">
        <v>179.05</v>
      </c>
      <c r="I102" s="4">
        <f t="shared" si="21"/>
        <v>14594.365500000002</v>
      </c>
      <c r="J102" s="2">
        <f t="shared" si="22"/>
        <v>81.510000000000005</v>
      </c>
      <c r="K102" s="4">
        <f t="shared" si="20"/>
        <v>14594.365500000002</v>
      </c>
    </row>
    <row r="103" spans="1:11" ht="20.25" customHeight="1">
      <c r="A103" s="11"/>
      <c r="B103" s="3" t="s">
        <v>68</v>
      </c>
      <c r="C103" s="2" t="s">
        <v>67</v>
      </c>
      <c r="D103" s="2"/>
      <c r="E103" s="2"/>
      <c r="F103" s="4"/>
      <c r="G103" s="2">
        <v>271.7</v>
      </c>
      <c r="H103" s="2">
        <v>9</v>
      </c>
      <c r="I103" s="4">
        <f t="shared" si="21"/>
        <v>2445.2999999999997</v>
      </c>
      <c r="J103" s="2">
        <f t="shared" si="22"/>
        <v>271.7</v>
      </c>
      <c r="K103" s="4">
        <f t="shared" si="20"/>
        <v>2445.2999999999997</v>
      </c>
    </row>
    <row r="104" spans="1:11" ht="20.25" customHeight="1">
      <c r="A104" s="11" t="s">
        <v>56</v>
      </c>
      <c r="B104" s="3" t="s">
        <v>61</v>
      </c>
      <c r="C104" s="2"/>
      <c r="D104" s="2"/>
      <c r="E104" s="2"/>
      <c r="F104" s="4">
        <v>0</v>
      </c>
      <c r="G104" s="2"/>
      <c r="H104" s="2"/>
      <c r="I104" s="4">
        <f>I105+I106</f>
        <v>14707.047079999998</v>
      </c>
      <c r="J104" s="2">
        <f t="shared" si="22"/>
        <v>0</v>
      </c>
      <c r="K104" s="4">
        <f t="shared" si="20"/>
        <v>14707.047079999998</v>
      </c>
    </row>
    <row r="105" spans="1:11" ht="20.25" customHeight="1">
      <c r="A105" s="11"/>
      <c r="B105" s="3" t="s">
        <v>57</v>
      </c>
      <c r="C105" s="2" t="s">
        <v>66</v>
      </c>
      <c r="D105" s="2"/>
      <c r="E105" s="2"/>
      <c r="F105" s="4"/>
      <c r="G105" s="2">
        <v>25.08</v>
      </c>
      <c r="H105" s="2">
        <v>575.25</v>
      </c>
      <c r="I105" s="4">
        <f t="shared" si="21"/>
        <v>14427.269999999999</v>
      </c>
      <c r="J105" s="2">
        <f t="shared" si="22"/>
        <v>25.08</v>
      </c>
      <c r="K105" s="4">
        <f t="shared" si="20"/>
        <v>14427.269999999999</v>
      </c>
    </row>
    <row r="106" spans="1:11" ht="20.25" customHeight="1">
      <c r="A106" s="11"/>
      <c r="B106" s="3" t="s">
        <v>25</v>
      </c>
      <c r="C106" s="2" t="s">
        <v>67</v>
      </c>
      <c r="D106" s="2"/>
      <c r="E106" s="2"/>
      <c r="F106" s="4"/>
      <c r="G106" s="2">
        <v>5.1260000000000003</v>
      </c>
      <c r="H106" s="2">
        <v>54.58</v>
      </c>
      <c r="I106" s="4">
        <f t="shared" si="21"/>
        <v>279.77708000000001</v>
      </c>
      <c r="J106" s="2">
        <f t="shared" si="22"/>
        <v>5.1260000000000003</v>
      </c>
      <c r="K106" s="4">
        <f t="shared" si="20"/>
        <v>279.77708000000001</v>
      </c>
    </row>
    <row r="107" spans="1:11" ht="20.25" customHeight="1">
      <c r="A107" s="11" t="s">
        <v>58</v>
      </c>
      <c r="B107" s="3" t="s">
        <v>62</v>
      </c>
      <c r="C107" s="2"/>
      <c r="D107" s="2"/>
      <c r="E107" s="2"/>
      <c r="F107" s="4">
        <v>0</v>
      </c>
      <c r="G107" s="2"/>
      <c r="H107" s="2"/>
      <c r="I107" s="4">
        <f>I108+I109+I110+I111</f>
        <v>16567.656599999998</v>
      </c>
      <c r="J107" s="2"/>
      <c r="K107" s="4">
        <f t="shared" si="20"/>
        <v>16567.656599999998</v>
      </c>
    </row>
    <row r="108" spans="1:11" ht="20.25" customHeight="1">
      <c r="A108" s="11"/>
      <c r="B108" s="3" t="s">
        <v>13</v>
      </c>
      <c r="C108" s="2" t="s">
        <v>66</v>
      </c>
      <c r="D108" s="2"/>
      <c r="E108" s="2"/>
      <c r="F108" s="4"/>
      <c r="G108" s="2">
        <v>35.65</v>
      </c>
      <c r="H108" s="2">
        <v>4.66</v>
      </c>
      <c r="I108" s="4">
        <f t="shared" si="21"/>
        <v>166.12899999999999</v>
      </c>
      <c r="J108" s="2">
        <f t="shared" si="22"/>
        <v>35.65</v>
      </c>
      <c r="K108" s="4">
        <f t="shared" si="20"/>
        <v>166.12899999999999</v>
      </c>
    </row>
    <row r="109" spans="1:11" ht="20.25" customHeight="1">
      <c r="A109" s="11"/>
      <c r="B109" s="3" t="s">
        <v>14</v>
      </c>
      <c r="C109" s="2" t="s">
        <v>66</v>
      </c>
      <c r="D109" s="2"/>
      <c r="E109" s="2"/>
      <c r="F109" s="4"/>
      <c r="G109" s="2">
        <v>12.65</v>
      </c>
      <c r="H109" s="2">
        <v>14.3</v>
      </c>
      <c r="I109" s="4">
        <f t="shared" si="21"/>
        <v>180.89500000000001</v>
      </c>
      <c r="J109" s="2">
        <f t="shared" si="22"/>
        <v>12.65</v>
      </c>
      <c r="K109" s="4">
        <f t="shared" si="20"/>
        <v>180.89500000000001</v>
      </c>
    </row>
    <row r="110" spans="1:11" ht="20.25" customHeight="1">
      <c r="A110" s="11"/>
      <c r="B110" s="3" t="s">
        <v>72</v>
      </c>
      <c r="C110" s="2" t="s">
        <v>66</v>
      </c>
      <c r="D110" s="2"/>
      <c r="E110" s="2"/>
      <c r="F110" s="4"/>
      <c r="G110" s="2">
        <v>62.52</v>
      </c>
      <c r="H110" s="2">
        <v>247.81</v>
      </c>
      <c r="I110" s="4">
        <f t="shared" si="21"/>
        <v>15493.081200000001</v>
      </c>
      <c r="J110" s="2">
        <f t="shared" si="22"/>
        <v>62.52</v>
      </c>
      <c r="K110" s="4">
        <f t="shared" si="20"/>
        <v>15493.081200000001</v>
      </c>
    </row>
    <row r="111" spans="1:11" ht="20.25" customHeight="1">
      <c r="A111" s="11"/>
      <c r="B111" s="3" t="s">
        <v>25</v>
      </c>
      <c r="C111" s="2" t="s">
        <v>67</v>
      </c>
      <c r="D111" s="2"/>
      <c r="E111" s="2"/>
      <c r="F111" s="4"/>
      <c r="G111" s="2">
        <v>13.33</v>
      </c>
      <c r="H111" s="2">
        <v>54.58</v>
      </c>
      <c r="I111" s="4">
        <f t="shared" si="21"/>
        <v>727.55139999999994</v>
      </c>
      <c r="J111" s="2">
        <f t="shared" si="22"/>
        <v>13.33</v>
      </c>
      <c r="K111" s="4">
        <f t="shared" si="20"/>
        <v>727.55139999999994</v>
      </c>
    </row>
    <row r="112" spans="1:11" ht="20.25" customHeight="1">
      <c r="A112" s="32"/>
      <c r="B112" s="34" t="s">
        <v>118</v>
      </c>
      <c r="C112" s="32"/>
      <c r="D112" s="32"/>
      <c r="E112" s="32"/>
      <c r="F112" s="26">
        <v>9173.26</v>
      </c>
      <c r="G112" s="32"/>
      <c r="H112" s="32"/>
      <c r="I112" s="26">
        <v>9173.26</v>
      </c>
      <c r="J112" s="27">
        <f t="shared" ref="J112:J138" si="23">G112-D112</f>
        <v>0</v>
      </c>
      <c r="K112" s="27">
        <v>0</v>
      </c>
    </row>
    <row r="113" spans="1:11" ht="20.25" customHeight="1">
      <c r="A113" s="32" t="s">
        <v>9</v>
      </c>
      <c r="B113" s="34" t="s">
        <v>93</v>
      </c>
      <c r="C113" s="32"/>
      <c r="D113" s="32"/>
      <c r="E113" s="32"/>
      <c r="F113" s="26">
        <v>1138.1600000000001</v>
      </c>
      <c r="G113" s="32"/>
      <c r="H113" s="32"/>
      <c r="I113" s="26">
        <v>1138.1600000000001</v>
      </c>
      <c r="J113" s="27">
        <f t="shared" si="23"/>
        <v>0</v>
      </c>
      <c r="K113" s="27">
        <f t="shared" ref="K113:K139" si="24">I113-F113</f>
        <v>0</v>
      </c>
    </row>
    <row r="114" spans="1:11" ht="20.25" customHeight="1">
      <c r="A114" s="32" t="s">
        <v>11</v>
      </c>
      <c r="B114" s="34" t="s">
        <v>94</v>
      </c>
      <c r="C114" s="32" t="s">
        <v>122</v>
      </c>
      <c r="D114" s="32">
        <v>0.4</v>
      </c>
      <c r="E114" s="32">
        <v>2845.4</v>
      </c>
      <c r="F114" s="26">
        <v>1138.1600000000001</v>
      </c>
      <c r="G114" s="32">
        <v>0.4</v>
      </c>
      <c r="H114" s="32">
        <v>2845.4</v>
      </c>
      <c r="I114" s="26">
        <v>1138.1600000000001</v>
      </c>
      <c r="J114" s="27">
        <f t="shared" si="23"/>
        <v>0</v>
      </c>
      <c r="K114" s="27">
        <f t="shared" si="24"/>
        <v>0</v>
      </c>
    </row>
    <row r="115" spans="1:11" ht="20.25" customHeight="1">
      <c r="A115" s="32"/>
      <c r="B115" s="34" t="s">
        <v>95</v>
      </c>
      <c r="C115" s="32" t="s">
        <v>122</v>
      </c>
      <c r="D115" s="32">
        <v>0.4</v>
      </c>
      <c r="E115" s="32">
        <v>595.39</v>
      </c>
      <c r="F115" s="26">
        <v>238.16</v>
      </c>
      <c r="G115" s="32">
        <v>0.4</v>
      </c>
      <c r="H115" s="32">
        <v>595.39</v>
      </c>
      <c r="I115" s="26">
        <v>238.16</v>
      </c>
      <c r="J115" s="27">
        <f t="shared" si="23"/>
        <v>0</v>
      </c>
      <c r="K115" s="27">
        <f t="shared" si="24"/>
        <v>0</v>
      </c>
    </row>
    <row r="116" spans="1:11" ht="20.25" customHeight="1">
      <c r="A116" s="32"/>
      <c r="B116" s="34" t="s">
        <v>96</v>
      </c>
      <c r="C116" s="32" t="s">
        <v>97</v>
      </c>
      <c r="D116" s="32">
        <v>20</v>
      </c>
      <c r="E116" s="32">
        <v>45</v>
      </c>
      <c r="F116" s="26">
        <v>900</v>
      </c>
      <c r="G116" s="32">
        <v>20</v>
      </c>
      <c r="H116" s="32">
        <v>45</v>
      </c>
      <c r="I116" s="26">
        <v>900</v>
      </c>
      <c r="J116" s="27">
        <f t="shared" si="23"/>
        <v>0</v>
      </c>
      <c r="K116" s="27">
        <f t="shared" si="24"/>
        <v>0</v>
      </c>
    </row>
    <row r="117" spans="1:11" ht="20.25" customHeight="1">
      <c r="A117" s="32" t="s">
        <v>84</v>
      </c>
      <c r="B117" s="34" t="s">
        <v>98</v>
      </c>
      <c r="C117" s="32"/>
      <c r="D117" s="32"/>
      <c r="E117" s="32"/>
      <c r="F117" s="26">
        <v>8035.1</v>
      </c>
      <c r="G117" s="32"/>
      <c r="H117" s="32"/>
      <c r="I117" s="26">
        <v>8035.1</v>
      </c>
      <c r="J117" s="27">
        <f t="shared" si="23"/>
        <v>0</v>
      </c>
      <c r="K117" s="27">
        <f t="shared" si="24"/>
        <v>0</v>
      </c>
    </row>
    <row r="118" spans="1:11" ht="20.25" customHeight="1">
      <c r="A118" s="32" t="s">
        <v>11</v>
      </c>
      <c r="B118" s="34" t="s">
        <v>99</v>
      </c>
      <c r="C118" s="32" t="s">
        <v>100</v>
      </c>
      <c r="D118" s="32">
        <v>3000</v>
      </c>
      <c r="E118" s="32">
        <v>1.1499999999999999</v>
      </c>
      <c r="F118" s="26">
        <v>3450</v>
      </c>
      <c r="G118" s="32">
        <v>3000</v>
      </c>
      <c r="H118" s="32">
        <v>1.1499999999999999</v>
      </c>
      <c r="I118" s="26">
        <v>3450</v>
      </c>
      <c r="J118" s="27">
        <f t="shared" si="23"/>
        <v>0</v>
      </c>
      <c r="K118" s="27">
        <f t="shared" si="24"/>
        <v>0</v>
      </c>
    </row>
    <row r="119" spans="1:11" ht="20.25" customHeight="1">
      <c r="A119" s="32"/>
      <c r="B119" s="34" t="s">
        <v>101</v>
      </c>
      <c r="C119" s="32" t="s">
        <v>100</v>
      </c>
      <c r="D119" s="32">
        <v>3000</v>
      </c>
      <c r="E119" s="32">
        <v>0.64</v>
      </c>
      <c r="F119" s="26">
        <v>1920</v>
      </c>
      <c r="G119" s="32">
        <v>3000</v>
      </c>
      <c r="H119" s="32">
        <v>0.64</v>
      </c>
      <c r="I119" s="26">
        <v>1920</v>
      </c>
      <c r="J119" s="27">
        <f t="shared" si="23"/>
        <v>0</v>
      </c>
      <c r="K119" s="27">
        <f t="shared" si="24"/>
        <v>0</v>
      </c>
    </row>
    <row r="120" spans="1:11" ht="20.25" customHeight="1">
      <c r="A120" s="32"/>
      <c r="B120" s="34" t="s">
        <v>102</v>
      </c>
      <c r="C120" s="32" t="s">
        <v>100</v>
      </c>
      <c r="D120" s="32">
        <v>3060</v>
      </c>
      <c r="E120" s="32">
        <v>0.5</v>
      </c>
      <c r="F120" s="26">
        <v>1530</v>
      </c>
      <c r="G120" s="32">
        <v>3060</v>
      </c>
      <c r="H120" s="32">
        <v>0.5</v>
      </c>
      <c r="I120" s="26">
        <v>1530</v>
      </c>
      <c r="J120" s="27">
        <f t="shared" si="23"/>
        <v>0</v>
      </c>
      <c r="K120" s="27">
        <f t="shared" si="24"/>
        <v>0</v>
      </c>
    </row>
    <row r="121" spans="1:11" ht="20.25" customHeight="1">
      <c r="A121" s="32" t="s">
        <v>16</v>
      </c>
      <c r="B121" s="34" t="s">
        <v>103</v>
      </c>
      <c r="C121" s="32" t="s">
        <v>100</v>
      </c>
      <c r="D121" s="32">
        <v>3000</v>
      </c>
      <c r="E121" s="32">
        <v>1.1499999999999999</v>
      </c>
      <c r="F121" s="26">
        <v>3450</v>
      </c>
      <c r="G121" s="32">
        <v>3000</v>
      </c>
      <c r="H121" s="32">
        <v>1.1499999999999999</v>
      </c>
      <c r="I121" s="26">
        <v>3450</v>
      </c>
      <c r="J121" s="27">
        <f t="shared" si="23"/>
        <v>0</v>
      </c>
      <c r="K121" s="27">
        <f t="shared" si="24"/>
        <v>0</v>
      </c>
    </row>
    <row r="122" spans="1:11" ht="20.25" customHeight="1">
      <c r="A122" s="32"/>
      <c r="B122" s="34" t="s">
        <v>104</v>
      </c>
      <c r="C122" s="32" t="s">
        <v>100</v>
      </c>
      <c r="D122" s="32">
        <v>3000</v>
      </c>
      <c r="E122" s="32">
        <v>0.64</v>
      </c>
      <c r="F122" s="26">
        <v>1920</v>
      </c>
      <c r="G122" s="32">
        <v>3000</v>
      </c>
      <c r="H122" s="32">
        <v>0.64</v>
      </c>
      <c r="I122" s="26">
        <v>1920</v>
      </c>
      <c r="J122" s="27">
        <f t="shared" si="23"/>
        <v>0</v>
      </c>
      <c r="K122" s="27">
        <f t="shared" si="24"/>
        <v>0</v>
      </c>
    </row>
    <row r="123" spans="1:11" ht="20.25" customHeight="1">
      <c r="A123" s="32"/>
      <c r="B123" s="34" t="s">
        <v>105</v>
      </c>
      <c r="C123" s="32" t="s">
        <v>100</v>
      </c>
      <c r="D123" s="32">
        <v>3060</v>
      </c>
      <c r="E123" s="32">
        <v>0.5</v>
      </c>
      <c r="F123" s="26">
        <v>1530</v>
      </c>
      <c r="G123" s="32">
        <v>3060</v>
      </c>
      <c r="H123" s="32">
        <v>0.5</v>
      </c>
      <c r="I123" s="26">
        <v>1530</v>
      </c>
      <c r="J123" s="27">
        <f t="shared" si="23"/>
        <v>0</v>
      </c>
      <c r="K123" s="27">
        <f t="shared" si="24"/>
        <v>0</v>
      </c>
    </row>
    <row r="124" spans="1:11" ht="20.25" customHeight="1">
      <c r="A124" s="32" t="s">
        <v>28</v>
      </c>
      <c r="B124" s="34" t="s">
        <v>106</v>
      </c>
      <c r="C124" s="32" t="s">
        <v>122</v>
      </c>
      <c r="D124" s="32">
        <v>0.6</v>
      </c>
      <c r="E124" s="32">
        <v>1891.83</v>
      </c>
      <c r="F124" s="26">
        <v>1135.0999999999999</v>
      </c>
      <c r="G124" s="32">
        <v>0.6</v>
      </c>
      <c r="H124" s="32">
        <v>1891.83</v>
      </c>
      <c r="I124" s="26">
        <v>1135.0999999999999</v>
      </c>
      <c r="J124" s="27">
        <f t="shared" si="23"/>
        <v>0</v>
      </c>
      <c r="K124" s="27">
        <f t="shared" si="24"/>
        <v>0</v>
      </c>
    </row>
    <row r="125" spans="1:11" ht="20.25" customHeight="1">
      <c r="A125" s="32"/>
      <c r="B125" s="34" t="s">
        <v>107</v>
      </c>
      <c r="C125" s="32" t="s">
        <v>122</v>
      </c>
      <c r="D125" s="32">
        <v>0.6</v>
      </c>
      <c r="E125" s="32">
        <v>541.83000000000004</v>
      </c>
      <c r="F125" s="26">
        <v>325.10000000000002</v>
      </c>
      <c r="G125" s="32">
        <v>0.6</v>
      </c>
      <c r="H125" s="32">
        <v>541.83000000000004</v>
      </c>
      <c r="I125" s="26">
        <v>325.10000000000002</v>
      </c>
      <c r="J125" s="27">
        <f t="shared" si="23"/>
        <v>0</v>
      </c>
      <c r="K125" s="27">
        <f t="shared" si="24"/>
        <v>0</v>
      </c>
    </row>
    <row r="126" spans="1:11" ht="20.25" customHeight="1">
      <c r="A126" s="32"/>
      <c r="B126" s="34" t="s">
        <v>108</v>
      </c>
      <c r="C126" s="32" t="s">
        <v>97</v>
      </c>
      <c r="D126" s="32">
        <v>18</v>
      </c>
      <c r="E126" s="32">
        <v>45</v>
      </c>
      <c r="F126" s="26">
        <v>810</v>
      </c>
      <c r="G126" s="32">
        <v>18</v>
      </c>
      <c r="H126" s="32">
        <v>45</v>
      </c>
      <c r="I126" s="26">
        <v>810</v>
      </c>
      <c r="J126" s="27">
        <f t="shared" si="23"/>
        <v>0</v>
      </c>
      <c r="K126" s="27">
        <f t="shared" si="24"/>
        <v>0</v>
      </c>
    </row>
    <row r="127" spans="1:11" ht="20.25" customHeight="1">
      <c r="A127" s="32"/>
      <c r="B127" s="34" t="s">
        <v>119</v>
      </c>
      <c r="C127" s="32"/>
      <c r="D127" s="32"/>
      <c r="E127" s="32"/>
      <c r="F127" s="26">
        <v>32240</v>
      </c>
      <c r="G127" s="32"/>
      <c r="H127" s="32"/>
      <c r="I127" s="26">
        <v>32240</v>
      </c>
      <c r="J127" s="27">
        <f t="shared" si="23"/>
        <v>0</v>
      </c>
      <c r="K127" s="27">
        <f t="shared" si="24"/>
        <v>0</v>
      </c>
    </row>
    <row r="128" spans="1:11" ht="20.25" customHeight="1">
      <c r="A128" s="32"/>
      <c r="B128" s="34" t="s">
        <v>109</v>
      </c>
      <c r="C128" s="32" t="s">
        <v>24</v>
      </c>
      <c r="D128" s="32">
        <v>504</v>
      </c>
      <c r="E128" s="32">
        <v>60</v>
      </c>
      <c r="F128" s="26">
        <v>30240</v>
      </c>
      <c r="G128" s="32">
        <v>504</v>
      </c>
      <c r="H128" s="32">
        <v>60</v>
      </c>
      <c r="I128" s="26">
        <v>30240</v>
      </c>
      <c r="J128" s="27">
        <f t="shared" si="23"/>
        <v>0</v>
      </c>
      <c r="K128" s="27">
        <f t="shared" si="24"/>
        <v>0</v>
      </c>
    </row>
    <row r="129" spans="1:11" ht="20.25" customHeight="1">
      <c r="A129" s="32"/>
      <c r="B129" s="34" t="s">
        <v>110</v>
      </c>
      <c r="C129" s="32" t="s">
        <v>111</v>
      </c>
      <c r="D129" s="32">
        <v>2</v>
      </c>
      <c r="E129" s="32">
        <v>1000</v>
      </c>
      <c r="F129" s="26">
        <v>2000</v>
      </c>
      <c r="G129" s="32">
        <v>2</v>
      </c>
      <c r="H129" s="32">
        <v>1000</v>
      </c>
      <c r="I129" s="26">
        <v>2000</v>
      </c>
      <c r="J129" s="27">
        <f t="shared" si="23"/>
        <v>0</v>
      </c>
      <c r="K129" s="27">
        <f t="shared" si="24"/>
        <v>0</v>
      </c>
    </row>
    <row r="130" spans="1:11" ht="20.25" customHeight="1">
      <c r="A130" s="32"/>
      <c r="B130" s="34" t="s">
        <v>120</v>
      </c>
      <c r="C130" s="32"/>
      <c r="D130" s="32"/>
      <c r="E130" s="32"/>
      <c r="F130" s="26">
        <v>169732.8</v>
      </c>
      <c r="G130" s="32"/>
      <c r="H130" s="32"/>
      <c r="I130" s="26">
        <v>169732.8</v>
      </c>
      <c r="J130" s="27">
        <f t="shared" si="23"/>
        <v>0</v>
      </c>
      <c r="K130" s="27">
        <f t="shared" si="24"/>
        <v>0</v>
      </c>
    </row>
    <row r="131" spans="1:11" ht="20.25" customHeight="1">
      <c r="A131" s="32" t="s">
        <v>9</v>
      </c>
      <c r="B131" s="34" t="s">
        <v>112</v>
      </c>
      <c r="C131" s="32" t="s">
        <v>89</v>
      </c>
      <c r="D131" s="32"/>
      <c r="E131" s="32"/>
      <c r="F131" s="26">
        <v>23786.240000000002</v>
      </c>
      <c r="G131" s="32"/>
      <c r="H131" s="32"/>
      <c r="I131" s="26">
        <v>23786.240000000002</v>
      </c>
      <c r="J131" s="27">
        <f t="shared" si="23"/>
        <v>0</v>
      </c>
      <c r="K131" s="27">
        <f t="shared" si="24"/>
        <v>0</v>
      </c>
    </row>
    <row r="132" spans="1:11" ht="20.25" customHeight="1">
      <c r="A132" s="32" t="s">
        <v>84</v>
      </c>
      <c r="B132" s="34" t="s">
        <v>113</v>
      </c>
      <c r="C132" s="32" t="s">
        <v>89</v>
      </c>
      <c r="D132" s="32"/>
      <c r="E132" s="32"/>
      <c r="F132" s="26">
        <v>40000</v>
      </c>
      <c r="G132" s="32"/>
      <c r="H132" s="32"/>
      <c r="I132" s="26">
        <v>40000</v>
      </c>
      <c r="J132" s="27">
        <f t="shared" si="23"/>
        <v>0</v>
      </c>
      <c r="K132" s="27">
        <f t="shared" si="24"/>
        <v>0</v>
      </c>
    </row>
    <row r="133" spans="1:11" ht="20.25" customHeight="1">
      <c r="A133" s="32" t="s">
        <v>114</v>
      </c>
      <c r="B133" s="34" t="s">
        <v>123</v>
      </c>
      <c r="C133" s="32" t="s">
        <v>89</v>
      </c>
      <c r="D133" s="32"/>
      <c r="E133" s="32"/>
      <c r="F133" s="26">
        <v>100000</v>
      </c>
      <c r="G133" s="32"/>
      <c r="H133" s="32"/>
      <c r="I133" s="26">
        <v>100000</v>
      </c>
      <c r="J133" s="27">
        <f t="shared" si="23"/>
        <v>0</v>
      </c>
      <c r="K133" s="27">
        <f t="shared" si="24"/>
        <v>0</v>
      </c>
    </row>
    <row r="134" spans="1:11" ht="20.25" customHeight="1">
      <c r="A134" s="32" t="s">
        <v>121</v>
      </c>
      <c r="B134" s="34" t="s">
        <v>115</v>
      </c>
      <c r="C134" s="32" t="s">
        <v>89</v>
      </c>
      <c r="D134" s="32"/>
      <c r="E134" s="32"/>
      <c r="F134" s="26">
        <v>5946.56</v>
      </c>
      <c r="G134" s="32"/>
      <c r="H134" s="32"/>
      <c r="I134" s="26">
        <v>5946.56</v>
      </c>
      <c r="J134" s="27">
        <f t="shared" si="23"/>
        <v>0</v>
      </c>
      <c r="K134" s="27">
        <f t="shared" si="24"/>
        <v>0</v>
      </c>
    </row>
    <row r="135" spans="1:11" ht="20.25" customHeight="1">
      <c r="A135" s="32"/>
      <c r="B135" s="34" t="s">
        <v>116</v>
      </c>
      <c r="C135" s="32"/>
      <c r="D135" s="32"/>
      <c r="E135" s="32"/>
      <c r="F135" s="26">
        <v>1160826.26</v>
      </c>
      <c r="G135" s="32"/>
      <c r="H135" s="32"/>
      <c r="I135" s="26">
        <f>I4+I112+I127+I130</f>
        <v>1166110.7269614001</v>
      </c>
      <c r="J135" s="27">
        <f t="shared" si="23"/>
        <v>0</v>
      </c>
      <c r="K135" s="26">
        <f>I135-F135+1</f>
        <v>5285.4669614001177</v>
      </c>
    </row>
    <row r="136" spans="1:11" ht="20.25" customHeight="1">
      <c r="A136" s="32"/>
      <c r="B136" s="34" t="s">
        <v>117</v>
      </c>
      <c r="C136" s="32"/>
      <c r="D136" s="32"/>
      <c r="E136" s="32"/>
      <c r="F136" s="26">
        <v>34824.79</v>
      </c>
      <c r="G136" s="32"/>
      <c r="H136" s="32"/>
      <c r="I136" s="26">
        <v>34824.79</v>
      </c>
      <c r="J136" s="27">
        <f t="shared" si="23"/>
        <v>0</v>
      </c>
      <c r="K136" s="26">
        <f>I136-F136</f>
        <v>0</v>
      </c>
    </row>
    <row r="137" spans="1:11" ht="20.25" customHeight="1">
      <c r="A137" s="14" t="s">
        <v>74</v>
      </c>
      <c r="B137" s="34" t="s">
        <v>124</v>
      </c>
      <c r="C137" s="32"/>
      <c r="D137" s="32"/>
      <c r="E137" s="32"/>
      <c r="F137" s="26">
        <f>F135+F136</f>
        <v>1195651.05</v>
      </c>
      <c r="G137" s="32"/>
      <c r="H137" s="32"/>
      <c r="I137" s="26">
        <f>I135+I136</f>
        <v>1200935.5169614002</v>
      </c>
      <c r="J137" s="27"/>
      <c r="K137" s="26">
        <f>I137-F137+1</f>
        <v>5285.4669614001177</v>
      </c>
    </row>
    <row r="138" spans="1:11" ht="20.25" customHeight="1">
      <c r="A138" s="14" t="s">
        <v>76</v>
      </c>
      <c r="B138" s="34" t="s">
        <v>59</v>
      </c>
      <c r="C138" s="32"/>
      <c r="D138" s="32"/>
      <c r="E138" s="32"/>
      <c r="F138" s="26">
        <v>98196</v>
      </c>
      <c r="G138" s="32"/>
      <c r="H138" s="32"/>
      <c r="I138" s="26">
        <v>33682</v>
      </c>
      <c r="J138" s="27">
        <f t="shared" si="23"/>
        <v>0</v>
      </c>
      <c r="K138" s="26">
        <f>I138-F138</f>
        <v>-64514</v>
      </c>
    </row>
    <row r="139" spans="1:11" ht="20.25" customHeight="1">
      <c r="A139" s="11" t="s">
        <v>77</v>
      </c>
      <c r="B139" s="34" t="s">
        <v>125</v>
      </c>
      <c r="C139" s="32"/>
      <c r="D139" s="32"/>
      <c r="E139" s="32"/>
      <c r="F139" s="26">
        <f>F137+F138</f>
        <v>1293847.05</v>
      </c>
      <c r="G139" s="27"/>
      <c r="H139" s="27"/>
      <c r="I139" s="26">
        <f>I137+I138</f>
        <v>1234617.5169614002</v>
      </c>
      <c r="J139" s="27"/>
      <c r="K139" s="26">
        <f>K137+K138</f>
        <v>-59228.533038599882</v>
      </c>
    </row>
  </sheetData>
  <mergeCells count="7">
    <mergeCell ref="A1:K1"/>
    <mergeCell ref="D2:F2"/>
    <mergeCell ref="G2:I2"/>
    <mergeCell ref="J2:K2"/>
    <mergeCell ref="A2:A3"/>
    <mergeCell ref="B2:B3"/>
    <mergeCell ref="C2:C3"/>
  </mergeCells>
  <phoneticPr fontId="1" type="noConversion"/>
  <pageMargins left="0.70866141732283472" right="0.70866141732283472" top="0.74803149606299213" bottom="0.74803149606299213" header="0.31496062992125984" footer="0.31496062992125984"/>
  <pageSetup paperSize="9"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审定表</vt:lpstr>
      <vt:lpstr>审定表!Print_Titles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cp:lastPrinted>2018-09-26T03:14:24Z</cp:lastPrinted>
  <dcterms:created xsi:type="dcterms:W3CDTF">2023-05-12T11:15:00Z</dcterms:created>
  <dcterms:modified xsi:type="dcterms:W3CDTF">2018-09-26T03:19:11Z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2052-12.1.0.15990</vt:lpwstr>
  </property>
</Properties>
</file>